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8" activeTab="0"/>
  </bookViews>
  <sheets>
    <sheet name="Calculator Guidance" sheetId="1" r:id="rId1"/>
    <sheet name="Wetland Calculator" sheetId="2" r:id="rId2"/>
    <sheet name="Stream Calculator" sheetId="3" r:id="rId3"/>
  </sheets>
  <definedNames>
    <definedName name="_xlnm.Print_Area" localSheetId="0">'Calculator Guidance'!$A$1:$A$17</definedName>
    <definedName name="_xlnm.Print_Area" localSheetId="2">'Stream Calculator'!$A$1:$F$22</definedName>
    <definedName name="_xlnm.Print_Area" localSheetId="1">'Wetland Calculator'!$C$2:$I$43</definedName>
  </definedNames>
  <calcPr fullCalcOnLoad="1"/>
</workbook>
</file>

<file path=xl/comments2.xml><?xml version="1.0" encoding="utf-8"?>
<comments xmlns="http://schemas.openxmlformats.org/spreadsheetml/2006/main">
  <authors>
    <author>Nichols, Emily</author>
    <author>Fioravante, Kendall</author>
  </authors>
  <commentList>
    <comment ref="H7" authorId="0">
      <text>
        <r>
          <rPr>
            <sz val="11"/>
            <color theme="1"/>
            <rFont val="Calibri"/>
            <family val="2"/>
          </rPr>
          <t>Enter square feet of permanent jurisdictional wetlands and eligible priority resource area impacts that will occur as a result of project.  For stream impacts, use stream calculator tab.</t>
        </r>
      </text>
    </comment>
    <comment ref="F35" authorId="0">
      <text>
        <r>
          <rPr>
            <sz val="11"/>
            <color theme="1"/>
            <rFont val="Calibri"/>
            <family val="2"/>
          </rPr>
          <t>RSA 482-A:31: An administrative assessment of 20% of the total cost is added as part of the calculation method.</t>
        </r>
      </text>
    </comment>
    <comment ref="H25" authorId="0">
      <text>
        <r>
          <rPr>
            <sz val="11"/>
            <rFont val="Calibri"/>
            <family val="2"/>
          </rPr>
          <t xml:space="preserve">Insert land value for Town/Municpality where impacts will occur. If project impacts occur in multiple towns, separate calculators for impacts within each town may be required if land values differ. </t>
        </r>
        <r>
          <rPr>
            <b/>
            <sz val="11"/>
            <rFont val="Calibri"/>
            <family val="2"/>
          </rPr>
          <t xml:space="preserve"> </t>
        </r>
        <r>
          <rPr>
            <sz val="10"/>
            <rFont val="Calibri"/>
            <family val="2"/>
          </rPr>
          <t xml:space="preserve">
</t>
        </r>
      </text>
    </comment>
    <comment ref="H10" authorId="1">
      <text>
        <r>
          <rPr>
            <sz val="11"/>
            <rFont val="Calibri"/>
            <family val="2"/>
          </rPr>
          <t>1 acre of wetland impact = 1 wetland credit 
Special circumstances requiring additional credit modifiers include vernal pool impacts, conversion, some temporary impacts, and secondary impacts. These impacts will be evaluated individually and square feet of impact will be adjusted accordingly.
Federal Reference: US Army Corps of Engineers New England District Compensatory Mitigation Standard Operating Procedures, December 29, 2020</t>
        </r>
      </text>
    </comment>
  </commentList>
</comments>
</file>

<file path=xl/comments3.xml><?xml version="1.0" encoding="utf-8"?>
<comments xmlns="http://schemas.openxmlformats.org/spreadsheetml/2006/main">
  <authors>
    <author>Nichols, Emily</author>
    <author>Fioravante, Kendall</author>
  </authors>
  <commentList>
    <comment ref="F7" authorId="0">
      <text>
        <r>
          <rPr>
            <sz val="11"/>
            <rFont val="Calibri"/>
            <family val="2"/>
          </rPr>
          <t>For perennial streams, enter linear feet of right bank impacts
Rule Reference: Env-Wt 407.03(c)</t>
        </r>
      </text>
    </comment>
    <comment ref="F9" authorId="0">
      <text>
        <r>
          <rPr>
            <sz val="11"/>
            <rFont val="Calibri"/>
            <family val="2"/>
          </rPr>
          <t xml:space="preserve">For perennial streams, enter linear feet of channel impacts. 
Rule Reference: Env-Wt 407.03(c) </t>
        </r>
      </text>
    </comment>
    <comment ref="F8" authorId="0">
      <text>
        <r>
          <rPr>
            <sz val="11"/>
            <rFont val="Calibri"/>
            <family val="2"/>
          </rPr>
          <t>For perennial streams, enter linear feet of left bank impacts.
Rule Reference: Env-Wt 407.03(c)</t>
        </r>
      </text>
    </comment>
    <comment ref="F13" authorId="0">
      <text>
        <r>
          <rPr>
            <sz val="11"/>
            <rFont val="Calibri"/>
            <family val="2"/>
          </rPr>
          <t>For Perennial streams, channels and bank impacts are calculated individiaully and the ILF payment is based on sum of impacts. 
Intermittent Streams, a single channel measurement is used to calculate ILF payment
Rule Reference: Env-Wt 407.03(c)</t>
        </r>
      </text>
    </comment>
    <comment ref="D21" authorId="0">
      <text>
        <r>
          <rPr>
            <sz val="11"/>
            <rFont val="Calibri"/>
            <family val="2"/>
          </rPr>
          <t>RSA 482-A:30-a Payment for Stream or Shoreline Losses</t>
        </r>
      </text>
    </comment>
    <comment ref="F11" authorId="1">
      <text>
        <r>
          <rPr>
            <sz val="11"/>
            <rFont val="Calibri"/>
            <family val="2"/>
          </rPr>
          <t xml:space="preserve">For intermittent or other non-perennial streams, enter linear feet of impacts as a single measurement. 
Rule Reference: Env-Wt 407.03(c) </t>
        </r>
      </text>
    </comment>
    <comment ref="F15" authorId="1">
      <text>
        <r>
          <rPr>
            <sz val="11"/>
            <rFont val="Calibri"/>
            <family val="2"/>
          </rPr>
          <t>1 LF perennial stream impact ((bank + bank + channel) / 3) = 1 Stream Credit
1 LF intermittent stream impact = 1 Stream Credit
Federal Reference: US Army Corps of Engineers New England District Compensatory Mitigation Standard Operating Procedures, December 29, 2020</t>
        </r>
      </text>
    </comment>
    <comment ref="F19" authorId="1">
      <text>
        <r>
          <rPr>
            <sz val="11"/>
            <rFont val="Calibri"/>
            <family val="2"/>
          </rPr>
          <t>RSA 482-A:31: An administrative assessment of 20% of the total cost is added as part of the calculation method</t>
        </r>
      </text>
    </comment>
  </commentList>
</comments>
</file>

<file path=xl/sharedStrings.xml><?xml version="1.0" encoding="utf-8"?>
<sst xmlns="http://schemas.openxmlformats.org/spreadsheetml/2006/main" count="325" uniqueCount="311">
  <si>
    <t xml:space="preserve">Aquatic Resource Mitigation Fund In-Lieu Fee Payment Calculator Guidance </t>
  </si>
  <si>
    <r>
      <rPr>
        <sz val="12"/>
        <color indexed="8"/>
        <rFont val="Calibri"/>
        <family val="2"/>
      </rPr>
      <t>When mitigation is required</t>
    </r>
    <r>
      <rPr>
        <sz val="12"/>
        <color indexed="63"/>
        <rFont val="Calibri"/>
        <family val="2"/>
      </rPr>
      <t xml:space="preserve"> to offset unavoidable impacts</t>
    </r>
    <r>
      <rPr>
        <sz val="12"/>
        <color indexed="8"/>
        <rFont val="Calibri"/>
        <family val="2"/>
      </rPr>
      <t xml:space="preserve"> to jurisdictional aquatic resource areas, permit applicants may make an In-Lieu Fee (ILF) payment to the ARM Fund to compensate for losses to aquatic resources and functions from a project. The ARM payment calculator can be used by the Wetlands Bureau staff and the public to determine the ILF payment amount that may be used as a form of compensatory mitigation. In accordance with RSA 482-A:30, RSA-A:30-a and RSA 482-A:31, the ARM Fund payment calculator approximates total cost of wetlands construction, stream and river construction, or such other mitigation actions required to offset functional loss and is published annually to reflect current interest rates and local land values. An administrative assessment of 20% of the total cost is added as part of the calculation method to support the administration and operation of the ARM Fund. </t>
    </r>
  </si>
  <si>
    <t>ARM Funds are awarded as grants to offset functions and values lost in the watershed service area where impacts occurred. Please visit the ARM Fund Program webpage or email des.arm@des.nh.gov for more information.</t>
  </si>
  <si>
    <t xml:space="preserve">For more information on when mitigation is required please visit the wetlands mitigation area of our website [https://www.des.nh.gov/climate-and-sustainability/conservation-mitigation-and-restoration/wetlands-mitigation] </t>
  </si>
  <si>
    <t>General ARM Fund Calculator Guidance:</t>
  </si>
  <si>
    <t xml:space="preserve">Enter square feet of impacts and land value for location where impacts will occur into the applicable cells. </t>
  </si>
  <si>
    <t xml:space="preserve">Projects that include impacts in multiple towns may be required to generate separate calculators for impacts if land values differ. </t>
  </si>
  <si>
    <t xml:space="preserve">Projects that include wetland and stream impacts require both a wetland calculator for wetland impacts and a stream calculator for stream impacts. Total ILF payment will equal the sum of wetland + stream calculators. </t>
  </si>
  <si>
    <t>Questions? Please email des.arm@des.nh.gov</t>
  </si>
  <si>
    <t>Statutory References:</t>
  </si>
  <si>
    <t>RSA 482-A:30 Payment for Freshwater and Tidal Wetlands Losses</t>
  </si>
  <si>
    <t>RSA 482-A:30-a Payment for Stream or Shoreline Losses</t>
  </si>
  <si>
    <t>RSA 482-A:31 Rulemaking</t>
  </si>
  <si>
    <t xml:space="preserve">2023 VALUES </t>
  </si>
  <si>
    <t>TOWN</t>
  </si>
  <si>
    <t xml:space="preserve">Land Value </t>
  </si>
  <si>
    <t xml:space="preserve">NHDES AQUATIC RESOURCE MITIGATION FUND 
WETLAND PAYMENT CALCULATION                    
***INSERT AMOUNTS IN YELLOW CELLS*** </t>
  </si>
  <si>
    <t>Acworth</t>
  </si>
  <si>
    <t>Albany</t>
  </si>
  <si>
    <t>Alexandria</t>
  </si>
  <si>
    <t>Allenstown</t>
  </si>
  <si>
    <t>Convert square feet of impact to acres:</t>
  </si>
  <si>
    <t>Alstead</t>
  </si>
  <si>
    <t xml:space="preserve">INSERT SQ FT OF IMPACT </t>
  </si>
  <si>
    <t>Square feet of impact =</t>
  </si>
  <si>
    <t>Alton</t>
  </si>
  <si>
    <t>Amherst</t>
  </si>
  <si>
    <t>Acres of impact =</t>
  </si>
  <si>
    <t>Andover</t>
  </si>
  <si>
    <t>Antrim</t>
  </si>
  <si>
    <t>Ashland</t>
  </si>
  <si>
    <t>Determine acreage of wetland construction:</t>
  </si>
  <si>
    <t>Atkinson</t>
  </si>
  <si>
    <t>Forested wetlands:</t>
  </si>
  <si>
    <t>Auburn</t>
  </si>
  <si>
    <t>Tidal wetlands:</t>
  </si>
  <si>
    <t>Barnstead</t>
  </si>
  <si>
    <t>All other areas:</t>
  </si>
  <si>
    <t>Barrington</t>
  </si>
  <si>
    <t>Bartlett</t>
  </si>
  <si>
    <t>Bath</t>
  </si>
  <si>
    <t>Wetland construction cost:</t>
  </si>
  <si>
    <t>Bean's Grant</t>
  </si>
  <si>
    <t>Bean's Purchase</t>
  </si>
  <si>
    <t>Tidal Wetlands:</t>
  </si>
  <si>
    <t>Bedford</t>
  </si>
  <si>
    <t>Belmont</t>
  </si>
  <si>
    <t>Bennington</t>
  </si>
  <si>
    <t>Benton</t>
  </si>
  <si>
    <t>Land acquisition cost (See land value table):</t>
  </si>
  <si>
    <t>Berlin</t>
  </si>
  <si>
    <t xml:space="preserve">INSERT LAND VALUE FROM TABLE WHICH APPEARS TO THE LEFT. (Insert the amount do not copy and paste.)  </t>
  </si>
  <si>
    <t>Town land value:</t>
  </si>
  <si>
    <t>Bethlehem</t>
  </si>
  <si>
    <t>Boscawen</t>
  </si>
  <si>
    <t>Bow</t>
  </si>
  <si>
    <t>Bradford</t>
  </si>
  <si>
    <t>Brentwood</t>
  </si>
  <si>
    <t>Construction + land costs:</t>
  </si>
  <si>
    <t>Bridgewater</t>
  </si>
  <si>
    <t>Forested wetland:</t>
  </si>
  <si>
    <t>Bristol</t>
  </si>
  <si>
    <t>Brookfield</t>
  </si>
  <si>
    <t>Brookline</t>
  </si>
  <si>
    <t>Cambridge</t>
  </si>
  <si>
    <t>NHDES Administrative cost:</t>
  </si>
  <si>
    <t>Campton</t>
  </si>
  <si>
    <t>Canaan</t>
  </si>
  <si>
    <t>Candia</t>
  </si>
  <si>
    <t>Canterbury</t>
  </si>
  <si>
    <t>Carroll</t>
  </si>
  <si>
    <t>************</t>
  </si>
  <si>
    <t>TOTAL ARM PAYMENT***********</t>
  </si>
  <si>
    <t>Center Harbor</t>
  </si>
  <si>
    <t>Chandler's Purchase</t>
  </si>
  <si>
    <t>Charlestown</t>
  </si>
  <si>
    <t>Chatham</t>
  </si>
  <si>
    <t>Chester</t>
  </si>
  <si>
    <t>Chesterfield</t>
  </si>
  <si>
    <t>Chichester</t>
  </si>
  <si>
    <t>Claremont</t>
  </si>
  <si>
    <t>Clarksville</t>
  </si>
  <si>
    <t>Colebrook</t>
  </si>
  <si>
    <t>Columbia</t>
  </si>
  <si>
    <t>Concord</t>
  </si>
  <si>
    <t>Conway</t>
  </si>
  <si>
    <t>Cornish</t>
  </si>
  <si>
    <t>Crawford's Purchase</t>
  </si>
  <si>
    <t>Croydon</t>
  </si>
  <si>
    <t>Cutt's Grant</t>
  </si>
  <si>
    <t>Dalton</t>
  </si>
  <si>
    <t>Danbury</t>
  </si>
  <si>
    <t>Danville</t>
  </si>
  <si>
    <t>Deerfield</t>
  </si>
  <si>
    <t>Deering</t>
  </si>
  <si>
    <t>Derry</t>
  </si>
  <si>
    <t>Dix's Grant</t>
  </si>
  <si>
    <t>Dixville</t>
  </si>
  <si>
    <t>Dorchester</t>
  </si>
  <si>
    <t>Dover</t>
  </si>
  <si>
    <t>Dublin</t>
  </si>
  <si>
    <t>Dummer</t>
  </si>
  <si>
    <t>Dunbarton</t>
  </si>
  <si>
    <t>Durham</t>
  </si>
  <si>
    <t>East Kingston</t>
  </si>
  <si>
    <t>Easton</t>
  </si>
  <si>
    <t>Eaton</t>
  </si>
  <si>
    <t>Effingham</t>
  </si>
  <si>
    <t>Ellsworth</t>
  </si>
  <si>
    <t>Enfield</t>
  </si>
  <si>
    <t>Epping</t>
  </si>
  <si>
    <t>Epsom</t>
  </si>
  <si>
    <t>Errol</t>
  </si>
  <si>
    <t>Erving's Location</t>
  </si>
  <si>
    <t>Exeter</t>
  </si>
  <si>
    <t>Farmington</t>
  </si>
  <si>
    <t>Fitzwilliam</t>
  </si>
  <si>
    <t>Francestown</t>
  </si>
  <si>
    <t>Franconia</t>
  </si>
  <si>
    <t>Franklin</t>
  </si>
  <si>
    <t>Freedom</t>
  </si>
  <si>
    <t>Fremont</t>
  </si>
  <si>
    <t>Gilford</t>
  </si>
  <si>
    <t>Gilmanton</t>
  </si>
  <si>
    <t>Gilsum</t>
  </si>
  <si>
    <t>Goffstown</t>
  </si>
  <si>
    <t>Gorham</t>
  </si>
  <si>
    <t>Goshen</t>
  </si>
  <si>
    <t>Grafton</t>
  </si>
  <si>
    <t>Grantham</t>
  </si>
  <si>
    <t>Greenfield</t>
  </si>
  <si>
    <t>Greenland</t>
  </si>
  <si>
    <t>Green's Grant</t>
  </si>
  <si>
    <t>Greenville</t>
  </si>
  <si>
    <t>Groton</t>
  </si>
  <si>
    <t>Hadley's Purchase</t>
  </si>
  <si>
    <t>Hale's Location</t>
  </si>
  <si>
    <t>Hampstead</t>
  </si>
  <si>
    <t>Hampton</t>
  </si>
  <si>
    <t>Hampton Falls</t>
  </si>
  <si>
    <t>Hancock</t>
  </si>
  <si>
    <t>Hanover</t>
  </si>
  <si>
    <t>Harrisville</t>
  </si>
  <si>
    <t>Hart's Location</t>
  </si>
  <si>
    <t>Haverhill</t>
  </si>
  <si>
    <t>Hebron</t>
  </si>
  <si>
    <t>Henniker</t>
  </si>
  <si>
    <t>Hill</t>
  </si>
  <si>
    <t>Hillsborough</t>
  </si>
  <si>
    <t>Hinsdale</t>
  </si>
  <si>
    <t>Holderness</t>
  </si>
  <si>
    <t>Hollis</t>
  </si>
  <si>
    <t>Hooksett</t>
  </si>
  <si>
    <t>Hopkinton</t>
  </si>
  <si>
    <t>Hudson</t>
  </si>
  <si>
    <t>Jackson</t>
  </si>
  <si>
    <t>Jaffrey</t>
  </si>
  <si>
    <t>Jefferson</t>
  </si>
  <si>
    <t>Keene</t>
  </si>
  <si>
    <t>Kensington</t>
  </si>
  <si>
    <t>Kilkenny</t>
  </si>
  <si>
    <t>Kingston</t>
  </si>
  <si>
    <t>Laconia</t>
  </si>
  <si>
    <t>Lancaster</t>
  </si>
  <si>
    <t>Landaff</t>
  </si>
  <si>
    <t>Langdon</t>
  </si>
  <si>
    <t>Lebanon</t>
  </si>
  <si>
    <t>Lee</t>
  </si>
  <si>
    <t>Lempster</t>
  </si>
  <si>
    <t>Lincoln</t>
  </si>
  <si>
    <t>Lisbon</t>
  </si>
  <si>
    <t>Litchfield</t>
  </si>
  <si>
    <t>Littleton</t>
  </si>
  <si>
    <t>Livermore</t>
  </si>
  <si>
    <t>Londonderry</t>
  </si>
  <si>
    <t>Loudon</t>
  </si>
  <si>
    <t>Low &amp; Burbank's Grant</t>
  </si>
  <si>
    <t>Lyman</t>
  </si>
  <si>
    <t>Lyme</t>
  </si>
  <si>
    <t>Lyndeborough</t>
  </si>
  <si>
    <t>Madbury</t>
  </si>
  <si>
    <t>Madison</t>
  </si>
  <si>
    <t>Manchester</t>
  </si>
  <si>
    <t>Marlborough</t>
  </si>
  <si>
    <t>Marlow</t>
  </si>
  <si>
    <t>Martin's Location</t>
  </si>
  <si>
    <t>Mason</t>
  </si>
  <si>
    <t>Meredith</t>
  </si>
  <si>
    <t>Merrimack</t>
  </si>
  <si>
    <t>Middleton</t>
  </si>
  <si>
    <t>Milan</t>
  </si>
  <si>
    <t>Milford</t>
  </si>
  <si>
    <t>Millsfield</t>
  </si>
  <si>
    <t>Milton</t>
  </si>
  <si>
    <t>Monroe</t>
  </si>
  <si>
    <t>Mont Vernon</t>
  </si>
  <si>
    <t>Moultonborough</t>
  </si>
  <si>
    <t>Nashua</t>
  </si>
  <si>
    <t>Nelson</t>
  </si>
  <si>
    <t>New Boston</t>
  </si>
  <si>
    <t>New Castle</t>
  </si>
  <si>
    <t>New Durham</t>
  </si>
  <si>
    <t>New Hampton</t>
  </si>
  <si>
    <t>New Ipswich</t>
  </si>
  <si>
    <t>New London</t>
  </si>
  <si>
    <t>Newbury</t>
  </si>
  <si>
    <t>Newfields</t>
  </si>
  <si>
    <t>Newington</t>
  </si>
  <si>
    <t>Newmarket</t>
  </si>
  <si>
    <t>Newport</t>
  </si>
  <si>
    <t>Newton</t>
  </si>
  <si>
    <t>North Hampton</t>
  </si>
  <si>
    <t>Northfield</t>
  </si>
  <si>
    <t>Northumberland</t>
  </si>
  <si>
    <t>Northwood</t>
  </si>
  <si>
    <t>Nottingham</t>
  </si>
  <si>
    <t>Odell</t>
  </si>
  <si>
    <t>Orange</t>
  </si>
  <si>
    <t>Orford</t>
  </si>
  <si>
    <t>Ossipee</t>
  </si>
  <si>
    <t>Pelham</t>
  </si>
  <si>
    <t>Pembroke</t>
  </si>
  <si>
    <t>Peterborough</t>
  </si>
  <si>
    <t>Piermont</t>
  </si>
  <si>
    <t>Pinkham's Grant</t>
  </si>
  <si>
    <t>Pittsburg</t>
  </si>
  <si>
    <t>Pittsfield</t>
  </si>
  <si>
    <t>Plainfield</t>
  </si>
  <si>
    <t>Plaistow</t>
  </si>
  <si>
    <t>Plymouth</t>
  </si>
  <si>
    <t>Portsmouth</t>
  </si>
  <si>
    <t>Randolph</t>
  </si>
  <si>
    <t>Raymond</t>
  </si>
  <si>
    <t>Richmond</t>
  </si>
  <si>
    <t>Rindge</t>
  </si>
  <si>
    <t>Rochester</t>
  </si>
  <si>
    <t>Rollinsford</t>
  </si>
  <si>
    <t>Roxbury</t>
  </si>
  <si>
    <t>Rumney</t>
  </si>
  <si>
    <t>Rye</t>
  </si>
  <si>
    <t>Salem</t>
  </si>
  <si>
    <t>Salisbury</t>
  </si>
  <si>
    <t>Sanbornton</t>
  </si>
  <si>
    <t>Sandown</t>
  </si>
  <si>
    <t>Sandwich</t>
  </si>
  <si>
    <t>Sargent's Purchase</t>
  </si>
  <si>
    <t>Seabrook</t>
  </si>
  <si>
    <t>Second College Grant</t>
  </si>
  <si>
    <t>Sharon</t>
  </si>
  <si>
    <t>Shelburne</t>
  </si>
  <si>
    <t>Somersworth</t>
  </si>
  <si>
    <t>South Hampton</t>
  </si>
  <si>
    <t>Springfield</t>
  </si>
  <si>
    <t>Stark</t>
  </si>
  <si>
    <t>Stewartstown</t>
  </si>
  <si>
    <t>Stoddard</t>
  </si>
  <si>
    <t>Strafford</t>
  </si>
  <si>
    <t>Stratford</t>
  </si>
  <si>
    <t>Stratham</t>
  </si>
  <si>
    <t>Success</t>
  </si>
  <si>
    <t>Sugar Hill</t>
  </si>
  <si>
    <t>Sullivan</t>
  </si>
  <si>
    <t>Sunapee</t>
  </si>
  <si>
    <t>Surry</t>
  </si>
  <si>
    <t>Sutton</t>
  </si>
  <si>
    <t>Swanzey</t>
  </si>
  <si>
    <t>Tamworth</t>
  </si>
  <si>
    <t>Temple</t>
  </si>
  <si>
    <t>Thompson &amp; Meserve's Purchase</t>
  </si>
  <si>
    <t>Thornton</t>
  </si>
  <si>
    <t>Tilton</t>
  </si>
  <si>
    <t>Troy</t>
  </si>
  <si>
    <t>Tuftonboro</t>
  </si>
  <si>
    <t>Unity</t>
  </si>
  <si>
    <t>Wakefield</t>
  </si>
  <si>
    <t>Walpole</t>
  </si>
  <si>
    <t>Warner</t>
  </si>
  <si>
    <t>Warren</t>
  </si>
  <si>
    <t>Washington</t>
  </si>
  <si>
    <t>Waterville Valley</t>
  </si>
  <si>
    <t>Weare</t>
  </si>
  <si>
    <t>Webster</t>
  </si>
  <si>
    <t>Wentworth</t>
  </si>
  <si>
    <t>Wentworth's Location</t>
  </si>
  <si>
    <t>Westmoreland</t>
  </si>
  <si>
    <t>Whitefield</t>
  </si>
  <si>
    <t>Wilmot</t>
  </si>
  <si>
    <t>Wilton</t>
  </si>
  <si>
    <t>Winchester</t>
  </si>
  <si>
    <t>Windham</t>
  </si>
  <si>
    <t>Windsor</t>
  </si>
  <si>
    <t>Wolfeboro</t>
  </si>
  <si>
    <t>Woodstock</t>
  </si>
  <si>
    <t>Stream Impact Cost:</t>
  </si>
  <si>
    <t xml:space="preserve">NHDES Administrative cost: </t>
  </si>
  <si>
    <t xml:space="preserve">  *********</t>
  </si>
  <si>
    <t>TOTAL ARM FUND STREAM PAYMENT********</t>
  </si>
  <si>
    <t>TOTAL STREAM CREDITS</t>
  </si>
  <si>
    <t xml:space="preserve">TOTAL IMPACT </t>
  </si>
  <si>
    <t xml:space="preserve">NHDES AQUATIC RESOURCE MITIGATION FUND 
STREAM PAYMENT CALCULATION                                                    ***INSERT AMOUNTS IN YELLOW CELLS*** </t>
  </si>
  <si>
    <t xml:space="preserve">Right Bank  </t>
  </si>
  <si>
    <t xml:space="preserve">Left Bank  </t>
  </si>
  <si>
    <t xml:space="preserve">Channel  </t>
  </si>
  <si>
    <r>
      <rPr>
        <b/>
        <sz val="12"/>
        <rFont val="Calibri"/>
        <family val="2"/>
      </rPr>
      <t>PERENNIAL</t>
    </r>
    <r>
      <rPr>
        <sz val="12"/>
        <rFont val="Calibri"/>
        <family val="2"/>
      </rPr>
      <t xml:space="preserve"> </t>
    </r>
    <r>
      <rPr>
        <b/>
        <sz val="12"/>
        <rFont val="Calibri"/>
        <family val="2"/>
      </rPr>
      <t>STREAMS</t>
    </r>
    <r>
      <rPr>
        <sz val="12"/>
        <rFont val="Calibri"/>
        <family val="2"/>
      </rPr>
      <t>: INSERT LINEAR FEET OF IMPACT ON BOTH BANKS AND CHANNEL</t>
    </r>
  </si>
  <si>
    <r>
      <rPr>
        <b/>
        <sz val="12"/>
        <rFont val="Calibri"/>
        <family val="2"/>
      </rPr>
      <t>INTERMITTENT</t>
    </r>
    <r>
      <rPr>
        <sz val="12"/>
        <rFont val="Calibri"/>
        <family val="2"/>
      </rPr>
      <t xml:space="preserve"> </t>
    </r>
    <r>
      <rPr>
        <b/>
        <sz val="12"/>
        <rFont val="Calibri"/>
        <family val="2"/>
      </rPr>
      <t>STREAMS</t>
    </r>
    <r>
      <rPr>
        <sz val="12"/>
        <rFont val="Calibri"/>
        <family val="2"/>
      </rPr>
      <t>: INSERT LINEAR FEET OF IMPACT ALONG THREAD OF CHANNEL</t>
    </r>
  </si>
  <si>
    <r>
      <t xml:space="preserve">Stream Impacts (Rule Reference: Env-Wt 407.03(c) and 406.04) - </t>
    </r>
    <r>
      <rPr>
        <b/>
        <sz val="12"/>
        <color indexed="63"/>
        <rFont val="Calibri"/>
        <family val="2"/>
      </rPr>
      <t>Perennial Streams</t>
    </r>
    <r>
      <rPr>
        <sz val="12"/>
        <color indexed="63"/>
        <rFont val="Calibri"/>
        <family val="2"/>
      </rPr>
      <t xml:space="preserve">: Channel and bank impacts are calculated individually and the ILF payment is based on sum of impacts. </t>
    </r>
    <r>
      <rPr>
        <b/>
        <sz val="12"/>
        <color indexed="63"/>
        <rFont val="Calibri"/>
        <family val="2"/>
      </rPr>
      <t>Intermittent Streams</t>
    </r>
    <r>
      <rPr>
        <sz val="12"/>
        <color indexed="63"/>
        <rFont val="Calibri"/>
        <family val="2"/>
      </rPr>
      <t>: A single channel measurement is used to calculate ILF payment.</t>
    </r>
  </si>
  <si>
    <t xml:space="preserve">Total Wetland Credits = </t>
  </si>
  <si>
    <t>Federal References:</t>
  </si>
  <si>
    <t>US Army Corps of Engineers New England District Compensatory Mitigation Standard Operating Procedures, December 29, 2020</t>
  </si>
  <si>
    <t>33 CFR Parts 325 and 332: Federal 2008 Mitigation Rules</t>
  </si>
  <si>
    <t xml:space="preserve">Disclaimer: If you are in need of accommodation with this file, please contact des.arm@nh.des.gov.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</si>
</sst>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69">
    <font>
      <sz val="11"/>
      <color theme="1"/>
      <name val="Calibri"/>
      <family val="2"/>
    </font>
    <font>
      <sz val="11"/>
      <color indexed="8"/>
      <name val="Calibri"/>
      <family val="2"/>
    </font>
    <font>
      <b/>
      <sz val="10"/>
      <name val="Arial Black"/>
      <family val="2"/>
    </font>
    <font>
      <b/>
      <sz val="11"/>
      <name val="Arial"/>
      <family val="2"/>
    </font>
    <font>
      <b/>
      <sz val="12"/>
      <name val="Calibri"/>
      <family val="2"/>
    </font>
    <font>
      <sz val="9"/>
      <name val="Arial"/>
      <family val="2"/>
    </font>
    <font>
      <b/>
      <sz val="12"/>
      <color indexed="63"/>
      <name val="Calibri"/>
      <family val="2"/>
    </font>
    <font>
      <sz val="12"/>
      <color indexed="63"/>
      <name val="Calibri"/>
      <family val="2"/>
    </font>
    <font>
      <sz val="12"/>
      <color indexed="8"/>
      <name val="Calibri"/>
      <family val="2"/>
    </font>
    <font>
      <sz val="12"/>
      <name val="Calibri"/>
      <family val="2"/>
    </font>
    <font>
      <sz val="10"/>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7"/>
      <color indexed="63"/>
      <name val="Arial"/>
      <family val="2"/>
    </font>
    <font>
      <b/>
      <sz val="14"/>
      <color indexed="8"/>
      <name val="Calibri"/>
      <family val="2"/>
    </font>
    <font>
      <sz val="12"/>
      <color indexed="63"/>
      <name val="Arial"/>
      <family val="2"/>
    </font>
    <font>
      <u val="single"/>
      <sz val="12"/>
      <color indexed="30"/>
      <name val="Calibri"/>
      <family val="2"/>
    </font>
    <font>
      <b/>
      <sz val="12"/>
      <color indexed="8"/>
      <name val="Calibri"/>
      <family val="2"/>
    </font>
    <font>
      <i/>
      <u val="single"/>
      <sz val="11"/>
      <color indexed="30"/>
      <name val="Calibri"/>
      <family val="2"/>
    </font>
    <font>
      <b/>
      <sz val="14"/>
      <name val="Calibri"/>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7"/>
      <color rgb="FF333333"/>
      <name val="Arial"/>
      <family val="2"/>
    </font>
    <font>
      <b/>
      <sz val="11"/>
      <color rgb="FF000000"/>
      <name val="Calibri"/>
      <family val="2"/>
    </font>
    <font>
      <b/>
      <sz val="14"/>
      <color theme="1"/>
      <name val="Calibri"/>
      <family val="2"/>
    </font>
    <font>
      <sz val="12"/>
      <color rgb="FF222222"/>
      <name val="Arial"/>
      <family val="2"/>
    </font>
    <font>
      <u val="single"/>
      <sz val="12"/>
      <color theme="10"/>
      <name val="Calibri"/>
      <family val="2"/>
    </font>
    <font>
      <b/>
      <sz val="12"/>
      <color rgb="FF222222"/>
      <name val="Calibri"/>
      <family val="2"/>
    </font>
    <font>
      <sz val="12"/>
      <color rgb="FF222222"/>
      <name val="Calibri"/>
      <family val="2"/>
    </font>
    <font>
      <sz val="12"/>
      <color theme="1"/>
      <name val="Calibri"/>
      <family val="2"/>
    </font>
    <font>
      <b/>
      <sz val="12"/>
      <color theme="1"/>
      <name val="Calibri"/>
      <family val="2"/>
    </font>
    <font>
      <i/>
      <u val="single"/>
      <sz val="11"/>
      <color theme="10"/>
      <name val="Calibri"/>
      <family val="2"/>
    </font>
    <font>
      <b/>
      <sz val="14"/>
      <color rgb="FF00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34"/>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3">
    <xf numFmtId="0" fontId="0" fillId="0" borderId="0" xfId="0" applyFont="1" applyAlignment="1">
      <alignment/>
    </xf>
    <xf numFmtId="1" fontId="2" fillId="0" borderId="0" xfId="0" applyNumberFormat="1" applyFont="1" applyAlignment="1">
      <alignment/>
    </xf>
    <xf numFmtId="0" fontId="3" fillId="0" borderId="0" xfId="0" applyFont="1" applyAlignment="1">
      <alignment/>
    </xf>
    <xf numFmtId="0" fontId="57" fillId="0" borderId="0" xfId="0" applyFont="1" applyAlignment="1">
      <alignment/>
    </xf>
    <xf numFmtId="0" fontId="4" fillId="33" borderId="10" xfId="0" applyFont="1" applyFill="1" applyBorder="1" applyAlignment="1">
      <alignment vertical="center" wrapText="1" readingOrder="1"/>
    </xf>
    <xf numFmtId="1" fontId="1" fillId="0" borderId="0" xfId="0" applyNumberFormat="1" applyFont="1" applyAlignment="1">
      <alignment horizontal="right"/>
    </xf>
    <xf numFmtId="1" fontId="1" fillId="0" borderId="0" xfId="0" applyNumberFormat="1" applyFont="1" applyAlignment="1">
      <alignment/>
    </xf>
    <xf numFmtId="0" fontId="0" fillId="0" borderId="11" xfId="0" applyBorder="1" applyAlignment="1">
      <alignment/>
    </xf>
    <xf numFmtId="0" fontId="5" fillId="0" borderId="0" xfId="0" applyFont="1" applyAlignment="1">
      <alignment wrapText="1"/>
    </xf>
    <xf numFmtId="0" fontId="5" fillId="0" borderId="0" xfId="0" applyFont="1" applyAlignment="1">
      <alignment/>
    </xf>
    <xf numFmtId="1" fontId="0" fillId="0" borderId="0" xfId="0" applyNumberFormat="1" applyAlignment="1">
      <alignment/>
    </xf>
    <xf numFmtId="1" fontId="58" fillId="0" borderId="12" xfId="0" applyNumberFormat="1" applyFont="1" applyBorder="1" applyAlignment="1">
      <alignment horizontal="center" vertical="center" wrapText="1"/>
    </xf>
    <xf numFmtId="0" fontId="4" fillId="34" borderId="12" xfId="0" applyFont="1" applyFill="1" applyBorder="1" applyAlignment="1">
      <alignment vertical="center" wrapText="1" readingOrder="1"/>
    </xf>
    <xf numFmtId="0" fontId="4" fillId="0" borderId="12" xfId="0" applyFont="1" applyBorder="1" applyAlignment="1">
      <alignment vertical="center" wrapText="1" readingOrder="1"/>
    </xf>
    <xf numFmtId="0" fontId="4" fillId="0" borderId="12" xfId="0" applyFont="1" applyBorder="1" applyAlignment="1">
      <alignment horizontal="center" vertical="center" wrapText="1" readingOrder="1"/>
    </xf>
    <xf numFmtId="0" fontId="0" fillId="0" borderId="0" xfId="0" applyAlignment="1">
      <alignment vertical="top"/>
    </xf>
    <xf numFmtId="0" fontId="59" fillId="0" borderId="0" xfId="0" applyFont="1" applyAlignment="1">
      <alignment horizontal="center"/>
    </xf>
    <xf numFmtId="0" fontId="0" fillId="0" borderId="0" xfId="0" applyAlignment="1">
      <alignment wrapText="1"/>
    </xf>
    <xf numFmtId="0" fontId="60" fillId="0" borderId="0" xfId="0" applyFont="1" applyAlignment="1">
      <alignment horizontal="left" vertical="top" wrapText="1"/>
    </xf>
    <xf numFmtId="0" fontId="61" fillId="0" borderId="13" xfId="53" applyFont="1" applyBorder="1" applyAlignment="1">
      <alignment vertical="center" wrapText="1"/>
    </xf>
    <xf numFmtId="0" fontId="61" fillId="0" borderId="14" xfId="53" applyFont="1" applyBorder="1" applyAlignment="1">
      <alignment vertical="center" wrapText="1"/>
    </xf>
    <xf numFmtId="0" fontId="61" fillId="0" borderId="0" xfId="53" applyFont="1" applyAlignment="1">
      <alignment vertical="center" wrapText="1"/>
    </xf>
    <xf numFmtId="0" fontId="62" fillId="0" borderId="12" xfId="0" applyFont="1" applyBorder="1" applyAlignment="1">
      <alignment horizontal="left" vertical="center" wrapText="1"/>
    </xf>
    <xf numFmtId="0" fontId="63" fillId="0" borderId="12" xfId="0" applyFont="1" applyBorder="1" applyAlignment="1">
      <alignment horizontal="left" vertical="center" wrapText="1"/>
    </xf>
    <xf numFmtId="0" fontId="63" fillId="0" borderId="12" xfId="0" applyFont="1" applyBorder="1" applyAlignment="1">
      <alignment vertical="top" wrapText="1"/>
    </xf>
    <xf numFmtId="0" fontId="63" fillId="0" borderId="12" xfId="0" applyFont="1" applyBorder="1" applyAlignment="1">
      <alignment horizontal="left" vertical="top" wrapText="1"/>
    </xf>
    <xf numFmtId="0" fontId="61" fillId="0" borderId="12" xfId="53" applyFont="1" applyBorder="1" applyAlignment="1">
      <alignment horizontal="left" vertical="top" wrapText="1"/>
    </xf>
    <xf numFmtId="0" fontId="49" fillId="0" borderId="0" xfId="53" applyAlignment="1">
      <alignment/>
    </xf>
    <xf numFmtId="0" fontId="49" fillId="0" borderId="0" xfId="53" applyAlignment="1">
      <alignment wrapText="1"/>
    </xf>
    <xf numFmtId="0" fontId="62" fillId="0" borderId="0" xfId="0" applyFont="1" applyAlignment="1">
      <alignment horizontal="left" vertical="top" wrapText="1"/>
    </xf>
    <xf numFmtId="165" fontId="9" fillId="0" borderId="12" xfId="0" applyNumberFormat="1" applyFont="1" applyBorder="1" applyAlignment="1">
      <alignment/>
    </xf>
    <xf numFmtId="0" fontId="9" fillId="35" borderId="12" xfId="0" applyFont="1" applyFill="1" applyBorder="1" applyAlignment="1">
      <alignment/>
    </xf>
    <xf numFmtId="2" fontId="9" fillId="35" borderId="12" xfId="0" applyNumberFormat="1" applyFont="1" applyFill="1" applyBorder="1" applyAlignment="1" applyProtection="1">
      <alignment/>
      <protection locked="0"/>
    </xf>
    <xf numFmtId="2" fontId="9" fillId="0" borderId="12" xfId="0" applyNumberFormat="1" applyFont="1" applyBorder="1" applyAlignment="1">
      <alignment/>
    </xf>
    <xf numFmtId="3" fontId="9" fillId="0" borderId="12" xfId="0" applyNumberFormat="1" applyFont="1" applyBorder="1" applyAlignment="1">
      <alignment/>
    </xf>
    <xf numFmtId="0" fontId="9" fillId="0" borderId="12" xfId="0" applyFont="1" applyBorder="1" applyAlignment="1">
      <alignment/>
    </xf>
    <xf numFmtId="164" fontId="9" fillId="0" borderId="12" xfId="0" applyNumberFormat="1" applyFont="1" applyBorder="1" applyAlignment="1">
      <alignment/>
    </xf>
    <xf numFmtId="165" fontId="9" fillId="35" borderId="12" xfId="0" applyNumberFormat="1" applyFont="1" applyFill="1" applyBorder="1" applyAlignment="1">
      <alignment/>
    </xf>
    <xf numFmtId="1" fontId="9" fillId="36" borderId="12" xfId="0" applyNumberFormat="1" applyFont="1" applyFill="1" applyBorder="1" applyAlignment="1" applyProtection="1">
      <alignment/>
      <protection locked="0"/>
    </xf>
    <xf numFmtId="0" fontId="64" fillId="0" borderId="15" xfId="0" applyFont="1" applyBorder="1" applyAlignment="1">
      <alignment vertical="center" wrapText="1"/>
    </xf>
    <xf numFmtId="166" fontId="0" fillId="0" borderId="12" xfId="0" applyNumberFormat="1" applyBorder="1" applyAlignment="1">
      <alignment/>
    </xf>
    <xf numFmtId="164" fontId="9" fillId="0" borderId="16" xfId="0" applyNumberFormat="1" applyFont="1" applyBorder="1" applyAlignment="1" applyProtection="1">
      <alignment/>
      <protection locked="0"/>
    </xf>
    <xf numFmtId="2" fontId="9" fillId="0" borderId="16" xfId="0" applyNumberFormat="1" applyFont="1" applyBorder="1" applyAlignment="1">
      <alignment/>
    </xf>
    <xf numFmtId="0" fontId="4" fillId="37" borderId="17" xfId="0" applyFont="1" applyFill="1" applyBorder="1" applyAlignment="1">
      <alignment/>
    </xf>
    <xf numFmtId="0" fontId="4" fillId="37" borderId="18" xfId="0" applyFont="1" applyFill="1" applyBorder="1" applyAlignment="1">
      <alignment/>
    </xf>
    <xf numFmtId="2" fontId="9" fillId="37" borderId="16" xfId="0" applyNumberFormat="1" applyFont="1" applyFill="1" applyBorder="1" applyAlignment="1">
      <alignment/>
    </xf>
    <xf numFmtId="164" fontId="9" fillId="37" borderId="16" xfId="0" applyNumberFormat="1" applyFont="1" applyFill="1" applyBorder="1" applyAlignment="1">
      <alignment/>
    </xf>
    <xf numFmtId="165" fontId="64" fillId="37" borderId="16" xfId="0" applyNumberFormat="1" applyFont="1" applyFill="1" applyBorder="1" applyAlignment="1">
      <alignment/>
    </xf>
    <xf numFmtId="0" fontId="9" fillId="37" borderId="18" xfId="0" applyFont="1" applyFill="1" applyBorder="1" applyAlignment="1">
      <alignment/>
    </xf>
    <xf numFmtId="165" fontId="9" fillId="37" borderId="17" xfId="0" applyNumberFormat="1" applyFont="1" applyFill="1" applyBorder="1" applyAlignment="1">
      <alignment/>
    </xf>
    <xf numFmtId="165" fontId="9" fillId="37" borderId="18" xfId="0" applyNumberFormat="1" applyFont="1" applyFill="1" applyBorder="1" applyAlignment="1">
      <alignment/>
    </xf>
    <xf numFmtId="165" fontId="9" fillId="37" borderId="16" xfId="0" applyNumberFormat="1" applyFont="1" applyFill="1" applyBorder="1" applyAlignment="1">
      <alignment/>
    </xf>
    <xf numFmtId="0" fontId="4" fillId="37" borderId="11" xfId="0" applyFont="1" applyFill="1" applyBorder="1" applyAlignment="1">
      <alignment horizontal="center"/>
    </xf>
    <xf numFmtId="0" fontId="4" fillId="37" borderId="0" xfId="0" applyFont="1" applyFill="1" applyAlignment="1">
      <alignment horizontal="center"/>
    </xf>
    <xf numFmtId="0" fontId="9" fillId="37" borderId="11" xfId="0" applyFont="1" applyFill="1" applyBorder="1" applyAlignment="1">
      <alignment horizontal="center"/>
    </xf>
    <xf numFmtId="0" fontId="9" fillId="37" borderId="0" xfId="0" applyFont="1" applyFill="1" applyAlignment="1">
      <alignment horizontal="center"/>
    </xf>
    <xf numFmtId="0" fontId="9" fillId="37" borderId="10" xfId="0" applyFont="1" applyFill="1" applyBorder="1" applyAlignment="1">
      <alignment horizontal="center"/>
    </xf>
    <xf numFmtId="2" fontId="9" fillId="38" borderId="12" xfId="0" applyNumberFormat="1" applyFont="1" applyFill="1" applyBorder="1" applyAlignment="1" applyProtection="1">
      <alignment/>
      <protection locked="0"/>
    </xf>
    <xf numFmtId="2" fontId="9" fillId="38" borderId="12" xfId="0" applyNumberFormat="1" applyFont="1" applyFill="1" applyBorder="1" applyAlignment="1" applyProtection="1">
      <alignment vertical="center"/>
      <protection locked="0"/>
    </xf>
    <xf numFmtId="0" fontId="4" fillId="37" borderId="19" xfId="0" applyFont="1" applyFill="1" applyBorder="1" applyAlignment="1">
      <alignment horizontal="right"/>
    </xf>
    <xf numFmtId="3" fontId="4" fillId="37" borderId="18" xfId="0" applyNumberFormat="1" applyFont="1" applyFill="1" applyBorder="1" applyAlignment="1">
      <alignment horizontal="right"/>
    </xf>
    <xf numFmtId="165" fontId="9" fillId="37" borderId="20" xfId="0" applyNumberFormat="1" applyFont="1" applyFill="1" applyBorder="1" applyAlignment="1">
      <alignment/>
    </xf>
    <xf numFmtId="165" fontId="9" fillId="37" borderId="21" xfId="0" applyNumberFormat="1" applyFont="1" applyFill="1" applyBorder="1" applyAlignment="1">
      <alignment/>
    </xf>
    <xf numFmtId="3" fontId="9" fillId="37" borderId="19" xfId="0" applyNumberFormat="1" applyFont="1" applyFill="1" applyBorder="1" applyAlignment="1">
      <alignment horizontal="center"/>
    </xf>
    <xf numFmtId="0" fontId="65" fillId="0" borderId="0" xfId="0" applyFont="1" applyAlignment="1">
      <alignment/>
    </xf>
    <xf numFmtId="3" fontId="9" fillId="37" borderId="22" xfId="0" applyNumberFormat="1" applyFont="1" applyFill="1" applyBorder="1" applyAlignment="1">
      <alignment horizontal="center"/>
    </xf>
    <xf numFmtId="3" fontId="9" fillId="37" borderId="23" xfId="0" applyNumberFormat="1" applyFont="1" applyFill="1" applyBorder="1" applyAlignment="1">
      <alignment horizontal="left"/>
    </xf>
    <xf numFmtId="3" fontId="9" fillId="37" borderId="18" xfId="0" applyNumberFormat="1" applyFont="1" applyFill="1" applyBorder="1" applyAlignment="1">
      <alignment horizontal="center"/>
    </xf>
    <xf numFmtId="3" fontId="9" fillId="37" borderId="17" xfId="0" applyNumberFormat="1" applyFont="1" applyFill="1" applyBorder="1" applyAlignment="1">
      <alignment horizontal="center"/>
    </xf>
    <xf numFmtId="3" fontId="9" fillId="37" borderId="14" xfId="0" applyNumberFormat="1" applyFont="1" applyFill="1" applyBorder="1" applyAlignment="1">
      <alignment horizontal="center"/>
    </xf>
    <xf numFmtId="164" fontId="9" fillId="37" borderId="12" xfId="0" applyNumberFormat="1" applyFont="1" applyFill="1" applyBorder="1" applyAlignment="1">
      <alignment horizontal="right"/>
    </xf>
    <xf numFmtId="0" fontId="66" fillId="0" borderId="0" xfId="53" applyFont="1" applyAlignment="1">
      <alignment/>
    </xf>
    <xf numFmtId="0" fontId="67" fillId="0" borderId="16"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6" xfId="0" applyFont="1" applyBorder="1" applyAlignment="1">
      <alignment horizontal="center" vertical="center" wrapText="1"/>
    </xf>
    <xf numFmtId="0" fontId="4" fillId="0" borderId="18" xfId="0" applyFont="1" applyBorder="1" applyAlignment="1">
      <alignment horizontal="right"/>
    </xf>
    <xf numFmtId="0" fontId="4" fillId="0" borderId="16" xfId="0" applyFont="1" applyBorder="1" applyAlignment="1">
      <alignment horizontal="right"/>
    </xf>
    <xf numFmtId="0" fontId="4" fillId="0" borderId="17" xfId="0" applyFont="1" applyBorder="1" applyAlignment="1">
      <alignment horizontal="left" wrapText="1"/>
    </xf>
    <xf numFmtId="0" fontId="4" fillId="0" borderId="18" xfId="0" applyFont="1" applyBorder="1" applyAlignment="1">
      <alignment horizontal="left" wrapText="1"/>
    </xf>
    <xf numFmtId="0" fontId="9" fillId="0" borderId="15" xfId="0" applyFont="1" applyBorder="1" applyAlignment="1">
      <alignment horizontal="center"/>
    </xf>
    <xf numFmtId="0" fontId="9" fillId="0" borderId="13" xfId="0" applyFont="1" applyBorder="1" applyAlignment="1">
      <alignment horizontal="center"/>
    </xf>
    <xf numFmtId="0" fontId="9" fillId="0" borderId="17" xfId="0" applyFont="1" applyBorder="1" applyAlignment="1">
      <alignment horizontal="center"/>
    </xf>
    <xf numFmtId="0" fontId="9" fillId="0" borderId="16" xfId="0" applyFont="1" applyBorder="1" applyAlignment="1">
      <alignment horizontal="center"/>
    </xf>
    <xf numFmtId="0" fontId="4" fillId="39" borderId="23" xfId="0" applyFont="1" applyFill="1" applyBorder="1" applyAlignment="1">
      <alignment horizontal="center" vertical="top" wrapText="1"/>
    </xf>
    <xf numFmtId="0" fontId="4" fillId="39" borderId="20" xfId="0" applyFont="1" applyFill="1" applyBorder="1" applyAlignment="1">
      <alignment horizontal="center" vertical="top" wrapText="1"/>
    </xf>
    <xf numFmtId="0" fontId="4" fillId="39" borderId="21" xfId="0" applyFont="1" applyFill="1" applyBorder="1" applyAlignment="1">
      <alignment horizontal="center" vertical="top" wrapText="1"/>
    </xf>
    <xf numFmtId="0" fontId="4" fillId="39" borderId="11" xfId="0" applyFont="1" applyFill="1" applyBorder="1" applyAlignment="1">
      <alignment horizontal="center" vertical="top" wrapText="1"/>
    </xf>
    <xf numFmtId="0" fontId="4" fillId="39" borderId="0" xfId="0" applyFont="1" applyFill="1" applyAlignment="1">
      <alignment horizontal="center" vertical="top" wrapText="1"/>
    </xf>
    <xf numFmtId="0" fontId="4" fillId="39" borderId="10" xfId="0" applyFont="1" applyFill="1" applyBorder="1" applyAlignment="1">
      <alignment horizontal="center" vertical="top" wrapText="1"/>
    </xf>
    <xf numFmtId="0" fontId="4" fillId="39" borderId="24" xfId="0" applyFont="1" applyFill="1" applyBorder="1" applyAlignment="1">
      <alignment horizontal="center" vertical="top" wrapText="1"/>
    </xf>
    <xf numFmtId="0" fontId="4" fillId="39" borderId="19" xfId="0" applyFont="1" applyFill="1" applyBorder="1" applyAlignment="1">
      <alignment horizontal="center" vertical="top" wrapText="1"/>
    </xf>
    <xf numFmtId="0" fontId="4" fillId="39" borderId="22" xfId="0" applyFont="1" applyFill="1" applyBorder="1" applyAlignment="1">
      <alignment horizontal="center" vertical="top" wrapText="1"/>
    </xf>
    <xf numFmtId="0" fontId="4" fillId="35" borderId="20" xfId="0" applyFont="1" applyFill="1" applyBorder="1" applyAlignment="1">
      <alignment horizontal="left" vertical="top" wrapText="1"/>
    </xf>
    <xf numFmtId="0" fontId="4" fillId="35" borderId="21" xfId="0" applyFont="1" applyFill="1" applyBorder="1" applyAlignment="1">
      <alignment horizontal="left" vertical="top" wrapText="1"/>
    </xf>
    <xf numFmtId="0" fontId="4" fillId="35" borderId="0" xfId="0" applyFont="1" applyFill="1" applyAlignment="1">
      <alignment horizontal="left" vertical="top" wrapText="1"/>
    </xf>
    <xf numFmtId="0" fontId="4" fillId="35" borderId="10"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22" xfId="0" applyFont="1" applyFill="1" applyBorder="1" applyAlignment="1">
      <alignment horizontal="left" vertical="top" wrapText="1"/>
    </xf>
    <xf numFmtId="165" fontId="9" fillId="0" borderId="15" xfId="0" applyNumberFormat="1" applyFont="1" applyBorder="1" applyAlignment="1">
      <alignment horizontal="center"/>
    </xf>
    <xf numFmtId="165" fontId="9" fillId="0" borderId="13" xfId="0" applyNumberFormat="1" applyFont="1" applyBorder="1" applyAlignment="1">
      <alignment horizontal="center"/>
    </xf>
    <xf numFmtId="165" fontId="9" fillId="0" borderId="14" xfId="0" applyNumberFormat="1" applyFont="1" applyBorder="1" applyAlignment="1">
      <alignment horizontal="center"/>
    </xf>
    <xf numFmtId="165" fontId="9" fillId="0" borderId="17" xfId="0" applyNumberFormat="1" applyFont="1" applyBorder="1" applyAlignment="1">
      <alignment horizontal="center"/>
    </xf>
    <xf numFmtId="165" fontId="9" fillId="0" borderId="18" xfId="0" applyNumberFormat="1" applyFont="1" applyBorder="1" applyAlignment="1">
      <alignment horizontal="center"/>
    </xf>
    <xf numFmtId="165" fontId="9" fillId="0" borderId="16" xfId="0" applyNumberFormat="1" applyFont="1" applyBorder="1" applyAlignment="1">
      <alignment horizontal="center"/>
    </xf>
    <xf numFmtId="0" fontId="4" fillId="0" borderId="17" xfId="0" applyFont="1" applyBorder="1" applyAlignment="1">
      <alignment horizontal="left"/>
    </xf>
    <xf numFmtId="0" fontId="4" fillId="0" borderId="18" xfId="0" applyFont="1" applyBorder="1" applyAlignment="1">
      <alignment horizontal="left"/>
    </xf>
    <xf numFmtId="0" fontId="9" fillId="0" borderId="20" xfId="0" applyFont="1" applyBorder="1" applyAlignment="1">
      <alignment horizontal="center"/>
    </xf>
    <xf numFmtId="0" fontId="9" fillId="0" borderId="21" xfId="0" applyFont="1" applyBorder="1" applyAlignment="1">
      <alignment horizontal="center"/>
    </xf>
    <xf numFmtId="0" fontId="9" fillId="0" borderId="0" xfId="0" applyFont="1" applyAlignment="1">
      <alignment horizontal="center"/>
    </xf>
    <xf numFmtId="0" fontId="9" fillId="0" borderId="10" xfId="0" applyFont="1" applyBorder="1" applyAlignment="1">
      <alignment horizontal="center"/>
    </xf>
    <xf numFmtId="0" fontId="9" fillId="0" borderId="19" xfId="0" applyFont="1" applyBorder="1" applyAlignment="1">
      <alignment horizontal="center"/>
    </xf>
    <xf numFmtId="0" fontId="9" fillId="0" borderId="22" xfId="0" applyFont="1" applyBorder="1" applyAlignment="1">
      <alignment horizontal="center"/>
    </xf>
    <xf numFmtId="0" fontId="9" fillId="0" borderId="14" xfId="0" applyFont="1" applyBorder="1" applyAlignment="1">
      <alignment horizontal="center"/>
    </xf>
    <xf numFmtId="0" fontId="9" fillId="0" borderId="23" xfId="0" applyFont="1" applyBorder="1" applyAlignment="1">
      <alignment horizontal="center"/>
    </xf>
    <xf numFmtId="0" fontId="9" fillId="0" borderId="24" xfId="0" applyFont="1" applyBorder="1" applyAlignment="1">
      <alignment horizontal="center"/>
    </xf>
    <xf numFmtId="165" fontId="4" fillId="0" borderId="17" xfId="0" applyNumberFormat="1" applyFont="1" applyBorder="1" applyAlignment="1">
      <alignment horizontal="left"/>
    </xf>
    <xf numFmtId="165" fontId="4" fillId="0" borderId="18" xfId="0" applyNumberFormat="1" applyFont="1" applyBorder="1" applyAlignment="1">
      <alignment horizontal="left"/>
    </xf>
    <xf numFmtId="165" fontId="9" fillId="0" borderId="23" xfId="0" applyNumberFormat="1" applyFont="1" applyBorder="1" applyAlignment="1">
      <alignment horizontal="center"/>
    </xf>
    <xf numFmtId="165" fontId="9" fillId="0" borderId="20" xfId="0" applyNumberFormat="1" applyFont="1" applyBorder="1" applyAlignment="1">
      <alignment horizontal="center"/>
    </xf>
    <xf numFmtId="165" fontId="9" fillId="0" borderId="21" xfId="0" applyNumberFormat="1" applyFont="1" applyBorder="1" applyAlignment="1">
      <alignment horizontal="center"/>
    </xf>
    <xf numFmtId="165" fontId="9" fillId="0" borderId="24" xfId="0" applyNumberFormat="1" applyFont="1" applyBorder="1" applyAlignment="1">
      <alignment horizontal="center"/>
    </xf>
    <xf numFmtId="165" fontId="9" fillId="0" borderId="19" xfId="0" applyNumberFormat="1" applyFont="1" applyBorder="1" applyAlignment="1">
      <alignment horizontal="center"/>
    </xf>
    <xf numFmtId="165" fontId="9" fillId="0" borderId="22" xfId="0" applyNumberFormat="1" applyFont="1" applyBorder="1" applyAlignment="1">
      <alignment horizontal="center"/>
    </xf>
    <xf numFmtId="0" fontId="38" fillId="0" borderId="17" xfId="0" applyFont="1" applyBorder="1" applyAlignment="1">
      <alignment horizontal="right"/>
    </xf>
    <xf numFmtId="0" fontId="38" fillId="0" borderId="18" xfId="0" applyFont="1" applyBorder="1" applyAlignment="1">
      <alignment horizontal="right"/>
    </xf>
    <xf numFmtId="0" fontId="38" fillId="0" borderId="18" xfId="0" applyFont="1" applyBorder="1" applyAlignment="1">
      <alignment horizontal="left" wrapText="1"/>
    </xf>
    <xf numFmtId="0" fontId="38" fillId="0" borderId="16" xfId="0" applyFont="1" applyBorder="1" applyAlignment="1">
      <alignment horizontal="left" wrapText="1"/>
    </xf>
    <xf numFmtId="3" fontId="9" fillId="0" borderId="17" xfId="0" applyNumberFormat="1" applyFont="1" applyBorder="1" applyAlignment="1">
      <alignment horizontal="center"/>
    </xf>
    <xf numFmtId="3" fontId="9" fillId="0" borderId="18" xfId="0" applyNumberFormat="1" applyFont="1" applyBorder="1" applyAlignment="1">
      <alignment horizontal="center"/>
    </xf>
    <xf numFmtId="3" fontId="9" fillId="0" borderId="16" xfId="0" applyNumberFormat="1" applyFont="1" applyBorder="1" applyAlignment="1">
      <alignment horizontal="center"/>
    </xf>
    <xf numFmtId="0" fontId="9" fillId="36" borderId="17" xfId="0" applyFont="1" applyFill="1" applyBorder="1" applyAlignment="1">
      <alignment horizontal="center" wrapText="1"/>
    </xf>
    <xf numFmtId="0" fontId="9" fillId="36" borderId="18" xfId="0" applyFont="1" applyFill="1" applyBorder="1" applyAlignment="1">
      <alignment horizontal="center" wrapText="1"/>
    </xf>
    <xf numFmtId="0" fontId="9" fillId="36" borderId="16" xfId="0" applyFont="1" applyFill="1" applyBorder="1" applyAlignment="1">
      <alignment horizontal="center" wrapText="1"/>
    </xf>
    <xf numFmtId="0" fontId="9" fillId="35" borderId="23" xfId="0" applyFont="1" applyFill="1" applyBorder="1" applyAlignment="1">
      <alignment horizontal="center" wrapText="1"/>
    </xf>
    <xf numFmtId="0" fontId="9" fillId="35" borderId="20" xfId="0" applyFont="1" applyFill="1" applyBorder="1" applyAlignment="1">
      <alignment horizontal="center" wrapText="1"/>
    </xf>
    <xf numFmtId="0" fontId="9" fillId="35" borderId="21" xfId="0" applyFont="1" applyFill="1" applyBorder="1" applyAlignment="1">
      <alignment horizontal="center" wrapText="1"/>
    </xf>
    <xf numFmtId="0" fontId="9" fillId="35" borderId="11" xfId="0" applyFont="1" applyFill="1" applyBorder="1" applyAlignment="1">
      <alignment horizontal="center" wrapText="1"/>
    </xf>
    <xf numFmtId="0" fontId="9" fillId="35" borderId="0" xfId="0" applyFont="1" applyFill="1" applyAlignment="1">
      <alignment horizontal="center" wrapText="1"/>
    </xf>
    <xf numFmtId="0" fontId="9" fillId="35" borderId="10" xfId="0" applyFont="1" applyFill="1" applyBorder="1" applyAlignment="1">
      <alignment horizontal="center" wrapText="1"/>
    </xf>
    <xf numFmtId="0" fontId="9" fillId="35" borderId="24" xfId="0" applyFont="1" applyFill="1" applyBorder="1" applyAlignment="1">
      <alignment horizontal="center" wrapText="1"/>
    </xf>
    <xf numFmtId="0" fontId="9" fillId="35" borderId="19" xfId="0" applyFont="1" applyFill="1" applyBorder="1" applyAlignment="1">
      <alignment horizontal="center" wrapText="1"/>
    </xf>
    <xf numFmtId="0" fontId="9" fillId="35" borderId="22" xfId="0" applyFont="1" applyFill="1" applyBorder="1" applyAlignment="1">
      <alignment horizontal="center" wrapText="1"/>
    </xf>
    <xf numFmtId="0" fontId="4" fillId="35" borderId="17" xfId="0" applyFont="1" applyFill="1" applyBorder="1" applyAlignment="1">
      <alignment horizontal="right"/>
    </xf>
    <xf numFmtId="0" fontId="4" fillId="35" borderId="16" xfId="0" applyFont="1" applyFill="1" applyBorder="1" applyAlignment="1">
      <alignment horizontal="right"/>
    </xf>
    <xf numFmtId="3" fontId="4" fillId="38" borderId="17" xfId="0" applyNumberFormat="1" applyFont="1" applyFill="1" applyBorder="1" applyAlignment="1">
      <alignment horizontal="right"/>
    </xf>
    <xf numFmtId="3" fontId="4" fillId="38" borderId="16" xfId="0" applyNumberFormat="1" applyFont="1" applyFill="1" applyBorder="1" applyAlignment="1">
      <alignment horizontal="right"/>
    </xf>
    <xf numFmtId="3" fontId="4" fillId="38" borderId="17" xfId="0" applyNumberFormat="1" applyFont="1" applyFill="1" applyBorder="1" applyAlignment="1">
      <alignment horizontal="right" vertical="center"/>
    </xf>
    <xf numFmtId="3" fontId="4" fillId="38" borderId="18" xfId="0" applyNumberFormat="1" applyFont="1" applyFill="1" applyBorder="1" applyAlignment="1">
      <alignment horizontal="right" vertical="center"/>
    </xf>
    <xf numFmtId="165" fontId="4" fillId="37" borderId="18" xfId="0" applyNumberFormat="1" applyFont="1" applyFill="1" applyBorder="1" applyAlignment="1">
      <alignment horizontal="left"/>
    </xf>
    <xf numFmtId="165" fontId="4" fillId="37" borderId="16" xfId="0" applyNumberFormat="1" applyFont="1" applyFill="1" applyBorder="1" applyAlignment="1">
      <alignment horizontal="left"/>
    </xf>
    <xf numFmtId="165" fontId="4" fillId="37" borderId="17" xfId="0" applyNumberFormat="1" applyFont="1" applyFill="1" applyBorder="1" applyAlignment="1">
      <alignment horizontal="center"/>
    </xf>
    <xf numFmtId="165" fontId="4" fillId="37" borderId="18" xfId="0" applyNumberFormat="1" applyFont="1" applyFill="1" applyBorder="1" applyAlignment="1">
      <alignment horizontal="center"/>
    </xf>
    <xf numFmtId="0" fontId="9" fillId="37" borderId="18" xfId="0" applyFont="1" applyFill="1" applyBorder="1" applyAlignment="1">
      <alignment horizontal="center"/>
    </xf>
    <xf numFmtId="0" fontId="4" fillId="37" borderId="11" xfId="0" applyFont="1" applyFill="1" applyBorder="1" applyAlignment="1">
      <alignment horizontal="center"/>
    </xf>
    <xf numFmtId="0" fontId="4" fillId="37" borderId="0" xfId="0" applyFont="1" applyFill="1" applyAlignment="1">
      <alignment horizontal="center"/>
    </xf>
    <xf numFmtId="0" fontId="4" fillId="37" borderId="10" xfId="0" applyFont="1" applyFill="1" applyBorder="1" applyAlignment="1">
      <alignment horizontal="center"/>
    </xf>
    <xf numFmtId="0" fontId="4" fillId="37" borderId="11" xfId="0" applyFont="1" applyFill="1" applyBorder="1" applyAlignment="1">
      <alignment horizontal="right"/>
    </xf>
    <xf numFmtId="0" fontId="4" fillId="37" borderId="0" xfId="0" applyFont="1" applyFill="1" applyAlignment="1">
      <alignment horizontal="right"/>
    </xf>
    <xf numFmtId="0" fontId="4" fillId="37" borderId="10" xfId="0" applyFont="1" applyFill="1" applyBorder="1" applyAlignment="1">
      <alignment horizontal="right"/>
    </xf>
    <xf numFmtId="0" fontId="9" fillId="37" borderId="11" xfId="0" applyFont="1" applyFill="1" applyBorder="1" applyAlignment="1">
      <alignment horizontal="center"/>
    </xf>
    <xf numFmtId="0" fontId="9" fillId="37" borderId="0" xfId="0" applyFont="1" applyFill="1" applyAlignment="1">
      <alignment horizontal="center"/>
    </xf>
    <xf numFmtId="0" fontId="4" fillId="37" borderId="17" xfId="0" applyFont="1" applyFill="1" applyBorder="1" applyAlignment="1">
      <alignment horizontal="right"/>
    </xf>
    <xf numFmtId="0" fontId="4" fillId="37" borderId="18"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0</xdr:row>
      <xdr:rowOff>95250</xdr:rowOff>
    </xdr:from>
    <xdr:to>
      <xdr:col>6</xdr:col>
      <xdr:colOff>276225</xdr:colOff>
      <xdr:row>2</xdr:row>
      <xdr:rowOff>1019175</xdr:rowOff>
    </xdr:to>
    <xdr:pic>
      <xdr:nvPicPr>
        <xdr:cNvPr id="1" name="Picture 1" descr="New Hampshire Department of Environmental Services logo"/>
        <xdr:cNvPicPr preferRelativeResize="1">
          <a:picLocks noChangeAspect="1"/>
        </xdr:cNvPicPr>
      </xdr:nvPicPr>
      <xdr:blipFill>
        <a:blip r:embed="rId1"/>
        <a:stretch>
          <a:fillRect/>
        </a:stretch>
      </xdr:blipFill>
      <xdr:spPr>
        <a:xfrm>
          <a:off x="7067550" y="95250"/>
          <a:ext cx="3086100" cy="1666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133350</xdr:colOff>
      <xdr:row>1</xdr:row>
      <xdr:rowOff>19050</xdr:rowOff>
    </xdr:from>
    <xdr:to>
      <xdr:col>12</xdr:col>
      <xdr:colOff>133350</xdr:colOff>
      <xdr:row>7</xdr:row>
      <xdr:rowOff>133350</xdr:rowOff>
    </xdr:to>
    <xdr:pic>
      <xdr:nvPicPr>
        <xdr:cNvPr id="1" name="Picture 3"/>
        <xdr:cNvPicPr preferRelativeResize="1">
          <a:picLocks noChangeAspect="1"/>
        </xdr:cNvPicPr>
      </xdr:nvPicPr>
      <xdr:blipFill>
        <a:blip r:embed="rId1"/>
        <a:stretch>
          <a:fillRect/>
        </a:stretch>
      </xdr:blipFill>
      <xdr:spPr>
        <a:xfrm>
          <a:off x="8153400" y="209550"/>
          <a:ext cx="3143250" cy="1685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371475</xdr:colOff>
      <xdr:row>1</xdr:row>
      <xdr:rowOff>28575</xdr:rowOff>
    </xdr:from>
    <xdr:to>
      <xdr:col>11</xdr:col>
      <xdr:colOff>314325</xdr:colOff>
      <xdr:row>8</xdr:row>
      <xdr:rowOff>76200</xdr:rowOff>
    </xdr:to>
    <xdr:pic>
      <xdr:nvPicPr>
        <xdr:cNvPr id="1" name="Picture 2"/>
        <xdr:cNvPicPr preferRelativeResize="1">
          <a:picLocks noChangeAspect="1"/>
        </xdr:cNvPicPr>
      </xdr:nvPicPr>
      <xdr:blipFill>
        <a:blip r:embed="rId1"/>
        <a:stretch>
          <a:fillRect/>
        </a:stretch>
      </xdr:blipFill>
      <xdr:spPr>
        <a:xfrm>
          <a:off x="5314950" y="219075"/>
          <a:ext cx="309562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s.nh.gov/business-and-community/loans-and-grants/aquatic-resource-mitigation-fund" TargetMode="External" /><Relationship Id="rId2" Type="http://schemas.openxmlformats.org/officeDocument/2006/relationships/hyperlink" Target="https://www.des.nh.gov/climate-and-sustainability/conservation-mitigation-and-restoration/wetlands-mitigation" TargetMode="External" /><Relationship Id="rId3" Type="http://schemas.openxmlformats.org/officeDocument/2006/relationships/hyperlink" Target="mailto:des.arm@des.nh.gov" TargetMode="External" /><Relationship Id="rId4" Type="http://schemas.openxmlformats.org/officeDocument/2006/relationships/hyperlink" Target="https://www.gencourt.state.nh.us/rsa/html/L/482-A/482-A-30.htm" TargetMode="External" /><Relationship Id="rId5" Type="http://schemas.openxmlformats.org/officeDocument/2006/relationships/hyperlink" Target="https://www.gencourt.state.nh.us/rsa/html/L/482-A/482-A-30-a.htm" TargetMode="External" /><Relationship Id="rId6" Type="http://schemas.openxmlformats.org/officeDocument/2006/relationships/hyperlink" Target="https://www.gencourt.state.nh.us/rsa/html/L/482-A/482-A-31.htm" TargetMode="External" /><Relationship Id="rId7" Type="http://schemas.openxmlformats.org/officeDocument/2006/relationships/hyperlink" Target="https://www.nae.usace.army.mil/Portals/74/docs/regulatory/Mitigation/Compensatory-Mitigation-SOP-2020.pdf" TargetMode="External" /><Relationship Id="rId8" Type="http://schemas.openxmlformats.org/officeDocument/2006/relationships/hyperlink" Target="https://www.sac.usace.army.mil/Portals/43/docs/regulatory/Final_Mitigation_Rule.pdf" TargetMode="External" /><Relationship Id="rId9" Type="http://schemas.openxmlformats.org/officeDocument/2006/relationships/hyperlink" Target="mailto:des.arm@des.nh.gov" TargetMode="Externa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A9" sqref="A9"/>
    </sheetView>
  </sheetViews>
  <sheetFormatPr defaultColWidth="9.140625" defaultRowHeight="15"/>
  <cols>
    <col min="1" max="1" width="102.421875" style="0" customWidth="1"/>
  </cols>
  <sheetData>
    <row r="1" ht="35.25" customHeight="1">
      <c r="A1" s="16" t="s">
        <v>0</v>
      </c>
    </row>
    <row r="2" ht="23.25" customHeight="1">
      <c r="A2" s="71" t="s">
        <v>310</v>
      </c>
    </row>
    <row r="3" ht="171.75" customHeight="1">
      <c r="A3" s="39" t="s">
        <v>1</v>
      </c>
    </row>
    <row r="4" ht="54" customHeight="1">
      <c r="A4" s="19" t="s">
        <v>2</v>
      </c>
    </row>
    <row r="5" ht="61.5" customHeight="1">
      <c r="A5" s="20" t="s">
        <v>3</v>
      </c>
    </row>
    <row r="6" ht="15">
      <c r="A6" s="21"/>
    </row>
    <row r="7" ht="15">
      <c r="A7" s="22" t="s">
        <v>4</v>
      </c>
    </row>
    <row r="8" ht="15">
      <c r="A8" s="23" t="s">
        <v>5</v>
      </c>
    </row>
    <row r="9" spans="1:3" ht="30.75">
      <c r="A9" s="23" t="s">
        <v>6</v>
      </c>
      <c r="C9" s="17"/>
    </row>
    <row r="10" ht="46.5">
      <c r="A10" s="24" t="s">
        <v>7</v>
      </c>
    </row>
    <row r="11" ht="67.5" customHeight="1">
      <c r="A11" s="25" t="s">
        <v>305</v>
      </c>
    </row>
    <row r="12" ht="15">
      <c r="A12" s="26" t="s">
        <v>8</v>
      </c>
    </row>
    <row r="13" ht="15">
      <c r="A13" s="18"/>
    </row>
    <row r="14" ht="15">
      <c r="A14" s="29" t="s">
        <v>9</v>
      </c>
    </row>
    <row r="15" ht="14.25">
      <c r="A15" s="28" t="s">
        <v>10</v>
      </c>
    </row>
    <row r="16" ht="14.25">
      <c r="A16" s="27" t="s">
        <v>11</v>
      </c>
    </row>
    <row r="17" s="15" customFormat="1" ht="20.25" customHeight="1">
      <c r="A17" s="27" t="s">
        <v>12</v>
      </c>
    </row>
    <row r="19" ht="15">
      <c r="A19" s="64" t="s">
        <v>307</v>
      </c>
    </row>
    <row r="20" ht="28.5">
      <c r="A20" s="28" t="s">
        <v>308</v>
      </c>
    </row>
    <row r="21" ht="14.25">
      <c r="A21" s="27" t="s">
        <v>309</v>
      </c>
    </row>
  </sheetData>
  <sheetProtection/>
  <hyperlinks>
    <hyperlink ref="A4" r:id="rId1" display="ARM Funds are awarded as grants to offset functions and values lost in the watershed service area where impacts occurred. Please visit the ARM Fund Program webpage or email des.arm@des.nh.gov for more information."/>
    <hyperlink ref="A5" r:id="rId2" display="For more information on when mitigation is required please visit the wetlands mitigation area of our website [https://www.des.nh.gov/climate-and-sustainability/conservation-mitigation-and-restoration/wetlands-mitigation] "/>
    <hyperlink ref="A12" r:id="rId3" display="Questions? Please email des.arm@des.nh.gov"/>
    <hyperlink ref="A15" r:id="rId4" display="482-A:30 Payment for Freshwater and Tidal Wetlands Losses. "/>
    <hyperlink ref="A16" r:id="rId5" display="https://www.gencourt.state.nh.us/rsa/html/L/482-A/482-A-30-a.htm"/>
    <hyperlink ref="A17" r:id="rId6" display="482-A:31 Rulemaking"/>
    <hyperlink ref="A20" r:id="rId7" display="NEW ENGLAND DISTRICT COMPENSATORY MITIGATION STANDARD OPERATING PROCEDURES"/>
    <hyperlink ref="A21" r:id="rId8" display="33 CFR Parts 325 and 332: Federal 2008 Mitigation Rules"/>
    <hyperlink ref="A2" r:id="rId9" display="If you are in need of accommodation with this file, please contact des.arm@nh.des.gov. "/>
  </hyperlinks>
  <printOptions/>
  <pageMargins left="0.7" right="0.7" top="0.75" bottom="0.75" header="0.3" footer="0.3"/>
  <pageSetup horizontalDpi="600" verticalDpi="600" orientation="portrait" r:id="rId11"/>
  <drawing r:id="rId10"/>
</worksheet>
</file>

<file path=xl/worksheets/sheet2.xml><?xml version="1.0" encoding="utf-8"?>
<worksheet xmlns="http://schemas.openxmlformats.org/spreadsheetml/2006/main" xmlns:r="http://schemas.openxmlformats.org/officeDocument/2006/relationships">
  <dimension ref="A1:K389"/>
  <sheetViews>
    <sheetView zoomScalePageLayoutView="0" workbookViewId="0" topLeftCell="A1">
      <selection activeCell="H7" sqref="H7"/>
    </sheetView>
  </sheetViews>
  <sheetFormatPr defaultColWidth="9.140625" defaultRowHeight="15"/>
  <cols>
    <col min="1" max="1" width="17.7109375" style="6" customWidth="1"/>
    <col min="2" max="2" width="15.28125" style="0" customWidth="1"/>
    <col min="5" max="5" width="6.28125" style="0" customWidth="1"/>
    <col min="7" max="7" width="14.28125" style="0" customWidth="1"/>
    <col min="8" max="8" width="12.421875" style="0" customWidth="1"/>
    <col min="9" max="9" width="26.8515625" style="0" customWidth="1"/>
    <col min="10" max="10" width="28.8515625" style="0" customWidth="1"/>
    <col min="253" max="253" width="16.421875" style="0" customWidth="1"/>
    <col min="254" max="254" width="12.7109375" style="0" customWidth="1"/>
    <col min="255" max="255" width="3.57421875" style="0" customWidth="1"/>
  </cols>
  <sheetData>
    <row r="1" ht="15">
      <c r="A1" s="1" t="s">
        <v>13</v>
      </c>
    </row>
    <row r="2" spans="1:9" s="2" customFormat="1" ht="46.5" customHeight="1">
      <c r="A2" s="11" t="s">
        <v>14</v>
      </c>
      <c r="B2" s="14" t="s">
        <v>15</v>
      </c>
      <c r="C2" s="72" t="s">
        <v>16</v>
      </c>
      <c r="D2" s="73"/>
      <c r="E2" s="73"/>
      <c r="F2" s="73"/>
      <c r="G2" s="73"/>
      <c r="H2" s="73"/>
      <c r="I2" s="73"/>
    </row>
    <row r="3" spans="1:9" s="2" customFormat="1" ht="16.5" customHeight="1">
      <c r="A3" s="12" t="s">
        <v>17</v>
      </c>
      <c r="B3" s="40">
        <v>2095.424329862554</v>
      </c>
      <c r="C3" s="74"/>
      <c r="D3" s="73"/>
      <c r="E3" s="73"/>
      <c r="F3" s="73"/>
      <c r="G3" s="73"/>
      <c r="H3" s="73"/>
      <c r="I3" s="73"/>
    </row>
    <row r="4" spans="1:9" ht="15.75">
      <c r="A4" s="13" t="s">
        <v>18</v>
      </c>
      <c r="B4" s="40">
        <v>1303.2326209624448</v>
      </c>
      <c r="C4" s="74"/>
      <c r="D4" s="73"/>
      <c r="E4" s="73"/>
      <c r="F4" s="73"/>
      <c r="G4" s="73"/>
      <c r="H4" s="73"/>
      <c r="I4" s="73"/>
    </row>
    <row r="5" spans="1:9" ht="15.75">
      <c r="A5" s="12" t="s">
        <v>19</v>
      </c>
      <c r="B5" s="40">
        <v>3961.739959804198</v>
      </c>
      <c r="C5" s="74"/>
      <c r="D5" s="73"/>
      <c r="E5" s="73"/>
      <c r="F5" s="73"/>
      <c r="G5" s="73"/>
      <c r="H5" s="73"/>
      <c r="I5" s="73"/>
    </row>
    <row r="6" spans="1:9" ht="15.75">
      <c r="A6" s="13" t="s">
        <v>20</v>
      </c>
      <c r="B6" s="40">
        <v>13079.767345986156</v>
      </c>
      <c r="C6" s="75">
        <v>1</v>
      </c>
      <c r="D6" s="75"/>
      <c r="E6" s="76"/>
      <c r="F6" s="77" t="s">
        <v>21</v>
      </c>
      <c r="G6" s="78"/>
      <c r="H6" s="78"/>
      <c r="I6" s="78"/>
    </row>
    <row r="7" spans="1:9" ht="13.5" customHeight="1">
      <c r="A7" s="12" t="s">
        <v>22</v>
      </c>
      <c r="B7" s="40">
        <v>4102.092720569044</v>
      </c>
      <c r="C7" s="83" t="s">
        <v>23</v>
      </c>
      <c r="D7" s="84"/>
      <c r="E7" s="85"/>
      <c r="F7" s="31" t="s">
        <v>24</v>
      </c>
      <c r="G7" s="31"/>
      <c r="H7" s="32"/>
      <c r="I7" s="79"/>
    </row>
    <row r="8" spans="1:9" ht="15.75">
      <c r="A8" s="13" t="s">
        <v>25</v>
      </c>
      <c r="B8" s="40">
        <v>37380.123486268254</v>
      </c>
      <c r="C8" s="86"/>
      <c r="D8" s="87"/>
      <c r="E8" s="88"/>
      <c r="F8" s="81"/>
      <c r="G8" s="82"/>
      <c r="H8" s="33">
        <v>43560</v>
      </c>
      <c r="I8" s="80"/>
    </row>
    <row r="9" spans="1:11" ht="15.75">
      <c r="A9" s="12" t="s">
        <v>26</v>
      </c>
      <c r="B9" s="40">
        <v>39639.07682378102</v>
      </c>
      <c r="C9" s="86"/>
      <c r="D9" s="87"/>
      <c r="E9" s="88"/>
      <c r="F9" s="34" t="s">
        <v>27</v>
      </c>
      <c r="G9" s="35"/>
      <c r="H9" s="36">
        <f>H7/H8</f>
        <v>0</v>
      </c>
      <c r="I9" s="80"/>
      <c r="K9" s="3"/>
    </row>
    <row r="10" spans="1:9" ht="15.75">
      <c r="A10" s="13" t="s">
        <v>28</v>
      </c>
      <c r="B10" s="40">
        <v>6603.451610049211</v>
      </c>
      <c r="C10" s="86"/>
      <c r="D10" s="87"/>
      <c r="E10" s="88"/>
      <c r="F10" s="66" t="s">
        <v>306</v>
      </c>
      <c r="G10" s="67"/>
      <c r="H10" s="70">
        <f>H9</f>
        <v>0</v>
      </c>
      <c r="I10" s="69"/>
    </row>
    <row r="11" spans="1:9" ht="15.75">
      <c r="A11" s="12" t="s">
        <v>29</v>
      </c>
      <c r="B11" s="40">
        <v>5885.453127795005</v>
      </c>
      <c r="C11" s="89"/>
      <c r="D11" s="90"/>
      <c r="E11" s="91"/>
      <c r="F11" s="68"/>
      <c r="G11" s="63"/>
      <c r="H11" s="63"/>
      <c r="I11" s="65"/>
    </row>
    <row r="12" spans="1:9" ht="15.75">
      <c r="A12" s="13" t="s">
        <v>30</v>
      </c>
      <c r="B12" s="40">
        <v>20978.132186832623</v>
      </c>
      <c r="C12" s="75">
        <v>2</v>
      </c>
      <c r="D12" s="75"/>
      <c r="E12" s="76"/>
      <c r="F12" s="104" t="s">
        <v>31</v>
      </c>
      <c r="G12" s="105"/>
      <c r="H12" s="105"/>
      <c r="I12" s="105"/>
    </row>
    <row r="13" spans="1:9" ht="15.75">
      <c r="A13" s="13" t="s">
        <v>32</v>
      </c>
      <c r="B13" s="40">
        <v>67802</v>
      </c>
      <c r="C13" s="106"/>
      <c r="D13" s="106"/>
      <c r="E13" s="107"/>
      <c r="F13" s="35" t="s">
        <v>33</v>
      </c>
      <c r="G13" s="35"/>
      <c r="H13" s="36">
        <f>H9*1.5</f>
        <v>0</v>
      </c>
      <c r="I13" s="79"/>
    </row>
    <row r="14" spans="1:9" ht="15.75">
      <c r="A14" s="12" t="s">
        <v>34</v>
      </c>
      <c r="B14" s="40">
        <v>30681.32407958807</v>
      </c>
      <c r="C14" s="108"/>
      <c r="D14" s="108"/>
      <c r="E14" s="109"/>
      <c r="F14" s="35" t="s">
        <v>35</v>
      </c>
      <c r="G14" s="35"/>
      <c r="H14" s="36">
        <f>H9*3</f>
        <v>0</v>
      </c>
      <c r="I14" s="80"/>
    </row>
    <row r="15" spans="1:9" ht="15.75">
      <c r="A15" s="13" t="s">
        <v>36</v>
      </c>
      <c r="B15" s="40">
        <v>13031.512170783803</v>
      </c>
      <c r="C15" s="108"/>
      <c r="D15" s="108"/>
      <c r="E15" s="109"/>
      <c r="F15" s="35" t="s">
        <v>37</v>
      </c>
      <c r="G15" s="35"/>
      <c r="H15" s="36">
        <f>H9*1.5</f>
        <v>0</v>
      </c>
      <c r="I15" s="112"/>
    </row>
    <row r="16" spans="1:9" ht="15.75">
      <c r="A16" s="12" t="s">
        <v>38</v>
      </c>
      <c r="B16" s="40">
        <v>16259.545135785917</v>
      </c>
      <c r="C16" s="108"/>
      <c r="D16" s="108"/>
      <c r="E16" s="109"/>
      <c r="F16" s="113"/>
      <c r="G16" s="106"/>
      <c r="H16" s="106"/>
      <c r="I16" s="107"/>
    </row>
    <row r="17" spans="1:9" ht="15.75">
      <c r="A17" s="13" t="s">
        <v>39</v>
      </c>
      <c r="B17" s="40">
        <v>9729.134282536848</v>
      </c>
      <c r="C17" s="110"/>
      <c r="D17" s="110"/>
      <c r="E17" s="111"/>
      <c r="F17" s="114"/>
      <c r="G17" s="110"/>
      <c r="H17" s="110"/>
      <c r="I17" s="111"/>
    </row>
    <row r="18" spans="1:9" ht="15.75">
      <c r="A18" s="12" t="s">
        <v>40</v>
      </c>
      <c r="B18" s="40">
        <v>2649.5173780848227</v>
      </c>
      <c r="C18" s="75">
        <v>3</v>
      </c>
      <c r="D18" s="75"/>
      <c r="E18" s="76"/>
      <c r="F18" s="115" t="s">
        <v>41</v>
      </c>
      <c r="G18" s="116"/>
      <c r="H18" s="116"/>
      <c r="I18" s="116"/>
    </row>
    <row r="19" spans="1:9" ht="15.75">
      <c r="A19" s="13" t="s">
        <v>42</v>
      </c>
      <c r="B19" s="40">
        <v>619</v>
      </c>
      <c r="C19" s="106"/>
      <c r="D19" s="106"/>
      <c r="E19" s="107"/>
      <c r="F19" s="30" t="s">
        <v>33</v>
      </c>
      <c r="G19" s="30"/>
      <c r="H19" s="30">
        <f>H13*108396.8</f>
        <v>0</v>
      </c>
      <c r="I19" s="98"/>
    </row>
    <row r="20" spans="1:9" ht="31.5">
      <c r="A20" s="12" t="s">
        <v>43</v>
      </c>
      <c r="B20" s="40">
        <v>619</v>
      </c>
      <c r="C20" s="108"/>
      <c r="D20" s="108"/>
      <c r="E20" s="109"/>
      <c r="F20" s="30" t="s">
        <v>44</v>
      </c>
      <c r="G20" s="30"/>
      <c r="H20" s="30">
        <f>H14*108396.8</f>
        <v>0</v>
      </c>
      <c r="I20" s="99"/>
    </row>
    <row r="21" spans="1:9" ht="15.75">
      <c r="A21" s="13" t="s">
        <v>45</v>
      </c>
      <c r="B21" s="40">
        <v>67802</v>
      </c>
      <c r="C21" s="108"/>
      <c r="D21" s="108"/>
      <c r="E21" s="109"/>
      <c r="F21" s="30" t="s">
        <v>37</v>
      </c>
      <c r="G21" s="30"/>
      <c r="H21" s="30">
        <f>H15*108396.8</f>
        <v>0</v>
      </c>
      <c r="I21" s="100"/>
    </row>
    <row r="22" spans="1:9" ht="15.75">
      <c r="A22" s="12" t="s">
        <v>46</v>
      </c>
      <c r="B22" s="40">
        <v>17724.48649402027</v>
      </c>
      <c r="C22" s="108"/>
      <c r="D22" s="108"/>
      <c r="E22" s="109"/>
      <c r="F22" s="117"/>
      <c r="G22" s="118"/>
      <c r="H22" s="118"/>
      <c r="I22" s="119"/>
    </row>
    <row r="23" spans="1:9" ht="15.75">
      <c r="A23" s="13" t="s">
        <v>47</v>
      </c>
      <c r="B23" s="40">
        <v>6052.120473734042</v>
      </c>
      <c r="C23" s="110"/>
      <c r="D23" s="110"/>
      <c r="E23" s="111"/>
      <c r="F23" s="120"/>
      <c r="G23" s="121"/>
      <c r="H23" s="121"/>
      <c r="I23" s="122"/>
    </row>
    <row r="24" spans="1:9" ht="15.75">
      <c r="A24" s="12" t="s">
        <v>48</v>
      </c>
      <c r="B24" s="40">
        <v>619</v>
      </c>
      <c r="C24" s="75">
        <v>4</v>
      </c>
      <c r="D24" s="75"/>
      <c r="E24" s="76"/>
      <c r="F24" s="115" t="s">
        <v>49</v>
      </c>
      <c r="G24" s="116"/>
      <c r="H24" s="116"/>
      <c r="I24" s="116"/>
    </row>
    <row r="25" spans="1:9" ht="15.75">
      <c r="A25" s="13" t="s">
        <v>50</v>
      </c>
      <c r="B25" s="40">
        <v>2224.9815942279056</v>
      </c>
      <c r="C25" s="92" t="s">
        <v>51</v>
      </c>
      <c r="D25" s="92"/>
      <c r="E25" s="93"/>
      <c r="F25" s="37" t="s">
        <v>52</v>
      </c>
      <c r="G25" s="37"/>
      <c r="H25" s="38"/>
      <c r="I25" s="98"/>
    </row>
    <row r="26" spans="1:9" ht="15.75">
      <c r="A26" s="12" t="s">
        <v>53</v>
      </c>
      <c r="B26" s="40">
        <v>1508.5180836869238</v>
      </c>
      <c r="C26" s="94"/>
      <c r="D26" s="94"/>
      <c r="E26" s="95"/>
      <c r="F26" s="30" t="s">
        <v>33</v>
      </c>
      <c r="G26" s="30"/>
      <c r="H26" s="30">
        <f>H13*H25</f>
        <v>0</v>
      </c>
      <c r="I26" s="99"/>
    </row>
    <row r="27" spans="1:9" ht="15.75">
      <c r="A27" s="13" t="s">
        <v>54</v>
      </c>
      <c r="B27" s="40">
        <v>9836.617825950063</v>
      </c>
      <c r="C27" s="94"/>
      <c r="D27" s="94"/>
      <c r="E27" s="95"/>
      <c r="F27" s="30" t="s">
        <v>35</v>
      </c>
      <c r="G27" s="30"/>
      <c r="H27" s="30">
        <f>H14*H25</f>
        <v>0</v>
      </c>
      <c r="I27" s="99"/>
    </row>
    <row r="28" spans="1:9" ht="15.75">
      <c r="A28" s="12" t="s">
        <v>55</v>
      </c>
      <c r="B28" s="40">
        <v>28227.809617173723</v>
      </c>
      <c r="C28" s="94"/>
      <c r="D28" s="94"/>
      <c r="E28" s="95"/>
      <c r="F28" s="30" t="s">
        <v>37</v>
      </c>
      <c r="G28" s="30"/>
      <c r="H28" s="30">
        <f>H15*H25</f>
        <v>0</v>
      </c>
      <c r="I28" s="100"/>
    </row>
    <row r="29" spans="1:9" ht="15.75">
      <c r="A29" s="13" t="s">
        <v>56</v>
      </c>
      <c r="B29" s="40">
        <v>6390.994978599041</v>
      </c>
      <c r="C29" s="96"/>
      <c r="D29" s="96"/>
      <c r="E29" s="97"/>
      <c r="F29" s="101"/>
      <c r="G29" s="102"/>
      <c r="H29" s="102"/>
      <c r="I29" s="103"/>
    </row>
    <row r="30" spans="1:9" ht="15.75">
      <c r="A30" s="12" t="s">
        <v>57</v>
      </c>
      <c r="B30" s="40">
        <v>27494.738335766957</v>
      </c>
      <c r="C30" s="75">
        <v>5</v>
      </c>
      <c r="D30" s="75"/>
      <c r="E30" s="76"/>
      <c r="F30" s="115" t="s">
        <v>58</v>
      </c>
      <c r="G30" s="116"/>
      <c r="H30" s="116"/>
      <c r="I30" s="116"/>
    </row>
    <row r="31" spans="1:9" ht="15.75">
      <c r="A31" s="13" t="s">
        <v>59</v>
      </c>
      <c r="B31" s="40">
        <v>22302.04605781438</v>
      </c>
      <c r="C31" s="106"/>
      <c r="D31" s="106"/>
      <c r="E31" s="107"/>
      <c r="F31" s="30" t="s">
        <v>60</v>
      </c>
      <c r="G31" s="30"/>
      <c r="H31" s="30">
        <f>SUM(H19,H26)</f>
        <v>0</v>
      </c>
      <c r="I31" s="98"/>
    </row>
    <row r="32" spans="1:9" ht="15.75">
      <c r="A32" s="12" t="s">
        <v>61</v>
      </c>
      <c r="B32" s="40">
        <v>23501.329156119293</v>
      </c>
      <c r="C32" s="108"/>
      <c r="D32" s="108"/>
      <c r="E32" s="109"/>
      <c r="F32" s="30" t="s">
        <v>35</v>
      </c>
      <c r="G32" s="30"/>
      <c r="H32" s="30">
        <f>SUM(H20,H27)</f>
        <v>0</v>
      </c>
      <c r="I32" s="99"/>
    </row>
    <row r="33" spans="1:9" ht="15.75">
      <c r="A33" s="13" t="s">
        <v>62</v>
      </c>
      <c r="B33" s="40">
        <v>3841.702639790858</v>
      </c>
      <c r="C33" s="108"/>
      <c r="D33" s="108"/>
      <c r="E33" s="109"/>
      <c r="F33" s="30" t="s">
        <v>37</v>
      </c>
      <c r="G33" s="30"/>
      <c r="H33" s="30">
        <f>SUM(H21,H28)</f>
        <v>0</v>
      </c>
      <c r="I33" s="100"/>
    </row>
    <row r="34" spans="1:9" ht="15.75">
      <c r="A34" s="12" t="s">
        <v>63</v>
      </c>
      <c r="B34" s="40">
        <v>28752.521305719136</v>
      </c>
      <c r="C34" s="110"/>
      <c r="D34" s="110"/>
      <c r="E34" s="111"/>
      <c r="F34" s="101"/>
      <c r="G34" s="102"/>
      <c r="H34" s="102"/>
      <c r="I34" s="103"/>
    </row>
    <row r="35" spans="1:9" ht="15.75">
      <c r="A35" s="13" t="s">
        <v>64</v>
      </c>
      <c r="B35" s="40">
        <v>619</v>
      </c>
      <c r="C35" s="75">
        <v>6</v>
      </c>
      <c r="D35" s="75"/>
      <c r="E35" s="76"/>
      <c r="F35" s="115" t="s">
        <v>65</v>
      </c>
      <c r="G35" s="116"/>
      <c r="H35" s="116"/>
      <c r="I35" s="116"/>
    </row>
    <row r="36" spans="1:9" ht="15.75">
      <c r="A36" s="12" t="s">
        <v>66</v>
      </c>
      <c r="B36" s="40">
        <v>7546.30670343216</v>
      </c>
      <c r="C36" s="106"/>
      <c r="D36" s="106"/>
      <c r="E36" s="107"/>
      <c r="F36" s="30" t="s">
        <v>33</v>
      </c>
      <c r="G36" s="30"/>
      <c r="H36" s="30">
        <f>H31*0.2</f>
        <v>0</v>
      </c>
      <c r="I36" s="98"/>
    </row>
    <row r="37" spans="1:9" ht="15.75">
      <c r="A37" s="13" t="s">
        <v>67</v>
      </c>
      <c r="B37" s="40">
        <v>7392.391826114434</v>
      </c>
      <c r="C37" s="108"/>
      <c r="D37" s="108"/>
      <c r="E37" s="109"/>
      <c r="F37" s="30" t="s">
        <v>35</v>
      </c>
      <c r="G37" s="30"/>
      <c r="H37" s="30">
        <f>H32*0.2</f>
        <v>0</v>
      </c>
      <c r="I37" s="99"/>
    </row>
    <row r="38" spans="1:9" ht="15.75">
      <c r="A38" s="12" t="s">
        <v>68</v>
      </c>
      <c r="B38" s="40">
        <v>15186.157052500403</v>
      </c>
      <c r="C38" s="108"/>
      <c r="D38" s="108"/>
      <c r="E38" s="109"/>
      <c r="F38" s="30" t="s">
        <v>37</v>
      </c>
      <c r="G38" s="30"/>
      <c r="H38" s="30">
        <f>H33*0.2</f>
        <v>0</v>
      </c>
      <c r="I38" s="100"/>
    </row>
    <row r="39" spans="1:9" ht="15.75">
      <c r="A39" s="13" t="s">
        <v>69</v>
      </c>
      <c r="B39" s="40">
        <v>6355.63731222476</v>
      </c>
      <c r="C39" s="110"/>
      <c r="D39" s="110"/>
      <c r="E39" s="111"/>
      <c r="F39" s="101"/>
      <c r="G39" s="102"/>
      <c r="H39" s="102"/>
      <c r="I39" s="103"/>
    </row>
    <row r="40" spans="1:9" ht="15">
      <c r="A40" s="12" t="s">
        <v>70</v>
      </c>
      <c r="B40" s="40">
        <v>4181.732406392066</v>
      </c>
      <c r="C40" s="75" t="s">
        <v>71</v>
      </c>
      <c r="D40" s="75"/>
      <c r="E40" s="76"/>
      <c r="F40" s="115" t="s">
        <v>72</v>
      </c>
      <c r="G40" s="116"/>
      <c r="H40" s="116"/>
      <c r="I40" s="116"/>
    </row>
    <row r="41" spans="1:9" ht="15">
      <c r="A41" s="13" t="s">
        <v>73</v>
      </c>
      <c r="B41" s="40">
        <v>54231.30843053045</v>
      </c>
      <c r="C41" s="106"/>
      <c r="D41" s="106"/>
      <c r="E41" s="107"/>
      <c r="F41" s="30" t="s">
        <v>33</v>
      </c>
      <c r="G41" s="30"/>
      <c r="H41" s="30">
        <f>SUM(H31,H36)</f>
        <v>0</v>
      </c>
      <c r="I41" s="98"/>
    </row>
    <row r="42" spans="1:9" ht="30.75">
      <c r="A42" s="12" t="s">
        <v>74</v>
      </c>
      <c r="B42" s="40">
        <v>619</v>
      </c>
      <c r="C42" s="108"/>
      <c r="D42" s="108"/>
      <c r="E42" s="109"/>
      <c r="F42" s="30" t="s">
        <v>35</v>
      </c>
      <c r="G42" s="30"/>
      <c r="H42" s="30">
        <f>SUM(H32,H37)</f>
        <v>0</v>
      </c>
      <c r="I42" s="99"/>
    </row>
    <row r="43" spans="1:9" ht="15">
      <c r="A43" s="13" t="s">
        <v>75</v>
      </c>
      <c r="B43" s="40">
        <v>4017.0884739975468</v>
      </c>
      <c r="C43" s="110"/>
      <c r="D43" s="110"/>
      <c r="E43" s="111"/>
      <c r="F43" s="30" t="s">
        <v>37</v>
      </c>
      <c r="G43" s="30"/>
      <c r="H43" s="30">
        <f>SUM(H33,H38)</f>
        <v>0</v>
      </c>
      <c r="I43" s="100"/>
    </row>
    <row r="44" spans="1:2" ht="15">
      <c r="A44" s="12" t="s">
        <v>76</v>
      </c>
      <c r="B44" s="40">
        <v>770</v>
      </c>
    </row>
    <row r="45" spans="1:2" ht="15">
      <c r="A45" s="13" t="s">
        <v>77</v>
      </c>
      <c r="B45" s="40">
        <v>19425.021322708308</v>
      </c>
    </row>
    <row r="46" spans="1:2" ht="15">
      <c r="A46" s="12" t="s">
        <v>78</v>
      </c>
      <c r="B46" s="40">
        <v>10950.099639956386</v>
      </c>
    </row>
    <row r="47" spans="1:2" ht="15">
      <c r="A47" s="13" t="s">
        <v>79</v>
      </c>
      <c r="B47" s="40">
        <v>12285.16428029177</v>
      </c>
    </row>
    <row r="48" spans="1:2" ht="15">
      <c r="A48" s="12" t="s">
        <v>80</v>
      </c>
      <c r="B48" s="40">
        <v>7615.912998571948</v>
      </c>
    </row>
    <row r="49" spans="1:2" ht="15">
      <c r="A49" s="13" t="s">
        <v>81</v>
      </c>
      <c r="B49" s="40">
        <v>734</v>
      </c>
    </row>
    <row r="50" spans="1:2" ht="15">
      <c r="A50" s="12" t="s">
        <v>82</v>
      </c>
      <c r="B50" s="40">
        <v>2706.6465277932084</v>
      </c>
    </row>
    <row r="51" spans="1:2" ht="15">
      <c r="A51" s="13" t="s">
        <v>83</v>
      </c>
      <c r="B51" s="40">
        <v>895.3347360643851</v>
      </c>
    </row>
    <row r="52" spans="1:2" ht="15">
      <c r="A52" s="12" t="s">
        <v>84</v>
      </c>
      <c r="B52" s="40">
        <v>44898.64297548358</v>
      </c>
    </row>
    <row r="53" spans="1:2" ht="15">
      <c r="A53" s="13" t="s">
        <v>85</v>
      </c>
      <c r="B53" s="40">
        <v>20256.018896037018</v>
      </c>
    </row>
    <row r="54" spans="1:2" ht="15">
      <c r="A54" s="12" t="s">
        <v>86</v>
      </c>
      <c r="B54" s="40">
        <v>3123.736249159352</v>
      </c>
    </row>
    <row r="55" spans="1:2" ht="30.75">
      <c r="A55" s="13" t="s">
        <v>87</v>
      </c>
      <c r="B55" s="40">
        <v>619</v>
      </c>
    </row>
    <row r="56" spans="1:2" ht="15">
      <c r="A56" s="12" t="s">
        <v>88</v>
      </c>
      <c r="B56" s="40">
        <v>2309.240850758774</v>
      </c>
    </row>
    <row r="57" spans="1:2" ht="15">
      <c r="A57" s="13" t="s">
        <v>89</v>
      </c>
      <c r="B57" s="40">
        <v>619</v>
      </c>
    </row>
    <row r="58" spans="1:2" ht="15">
      <c r="A58" s="12" t="s">
        <v>90</v>
      </c>
      <c r="B58" s="40">
        <v>2289.5179811694607</v>
      </c>
    </row>
    <row r="59" spans="1:2" ht="15">
      <c r="A59" s="13" t="s">
        <v>91</v>
      </c>
      <c r="B59" s="40">
        <v>3419.820028117334</v>
      </c>
    </row>
    <row r="60" spans="1:2" ht="15">
      <c r="A60" s="12" t="s">
        <v>92</v>
      </c>
      <c r="B60" s="40">
        <v>29896.95403394532</v>
      </c>
    </row>
    <row r="61" spans="1:2" ht="15">
      <c r="A61" s="13" t="s">
        <v>93</v>
      </c>
      <c r="B61" s="40">
        <v>11670.467862699845</v>
      </c>
    </row>
    <row r="62" spans="1:2" ht="15">
      <c r="A62" s="12" t="s">
        <v>94</v>
      </c>
      <c r="B62" s="40">
        <v>7498.996325839045</v>
      </c>
    </row>
    <row r="63" spans="1:2" ht="15">
      <c r="A63" s="13" t="s">
        <v>95</v>
      </c>
      <c r="B63" s="40">
        <v>67802</v>
      </c>
    </row>
    <row r="64" spans="1:2" ht="15">
      <c r="A64" s="12" t="s">
        <v>96</v>
      </c>
      <c r="B64" s="40">
        <v>619</v>
      </c>
    </row>
    <row r="65" spans="1:2" ht="15">
      <c r="A65" s="13" t="s">
        <v>97</v>
      </c>
      <c r="B65" s="40">
        <v>619</v>
      </c>
    </row>
    <row r="66" spans="1:2" ht="15">
      <c r="A66" s="12" t="s">
        <v>98</v>
      </c>
      <c r="B66" s="40">
        <v>956.325583328265</v>
      </c>
    </row>
    <row r="67" spans="1:2" ht="15">
      <c r="A67" s="13" t="s">
        <v>99</v>
      </c>
      <c r="B67" s="40">
        <v>67802</v>
      </c>
    </row>
    <row r="68" spans="1:2" ht="15">
      <c r="A68" s="12" t="s">
        <v>100</v>
      </c>
      <c r="B68" s="40">
        <v>8440.439994036153</v>
      </c>
    </row>
    <row r="69" spans="1:2" ht="15">
      <c r="A69" s="13" t="s">
        <v>101</v>
      </c>
      <c r="B69" s="40">
        <v>619</v>
      </c>
    </row>
    <row r="70" spans="1:2" ht="15">
      <c r="A70" s="12" t="s">
        <v>102</v>
      </c>
      <c r="B70" s="40">
        <v>8390.609484595796</v>
      </c>
    </row>
    <row r="71" spans="1:2" ht="15">
      <c r="A71" s="13" t="s">
        <v>103</v>
      </c>
      <c r="B71" s="40">
        <v>36066.080548954655</v>
      </c>
    </row>
    <row r="72" spans="1:2" ht="15">
      <c r="A72" s="12" t="s">
        <v>104</v>
      </c>
      <c r="B72" s="40">
        <v>30775.807221820585</v>
      </c>
    </row>
    <row r="73" spans="1:2" ht="15">
      <c r="A73" s="13" t="s">
        <v>105</v>
      </c>
      <c r="B73" s="40">
        <v>2302.376812384305</v>
      </c>
    </row>
    <row r="74" spans="1:2" ht="15">
      <c r="A74" s="12" t="s">
        <v>106</v>
      </c>
      <c r="B74" s="40">
        <v>3654.7125816018133</v>
      </c>
    </row>
    <row r="75" spans="1:2" ht="15">
      <c r="A75" s="13" t="s">
        <v>107</v>
      </c>
      <c r="B75" s="40">
        <v>5456.975066067291</v>
      </c>
    </row>
    <row r="76" spans="1:2" ht="15">
      <c r="A76" s="12" t="s">
        <v>108</v>
      </c>
      <c r="B76" s="40">
        <v>888.2950531403465</v>
      </c>
    </row>
    <row r="77" spans="1:2" ht="15">
      <c r="A77" s="13" t="s">
        <v>109</v>
      </c>
      <c r="B77" s="40">
        <v>14131.783795060555</v>
      </c>
    </row>
    <row r="78" spans="1:2" ht="15">
      <c r="A78" s="12" t="s">
        <v>110</v>
      </c>
      <c r="B78" s="40">
        <v>26571.618108259696</v>
      </c>
    </row>
    <row r="79" spans="1:2" ht="15">
      <c r="A79" s="13" t="s">
        <v>111</v>
      </c>
      <c r="B79" s="40">
        <v>10750.104347902452</v>
      </c>
    </row>
    <row r="80" spans="1:2" ht="15">
      <c r="A80" s="12" t="s">
        <v>112</v>
      </c>
      <c r="B80" s="40">
        <v>1312.7939591043605</v>
      </c>
    </row>
    <row r="81" spans="1:2" ht="15">
      <c r="A81" s="13" t="s">
        <v>113</v>
      </c>
      <c r="B81" s="40">
        <v>619</v>
      </c>
    </row>
    <row r="82" spans="1:2" ht="15">
      <c r="A82" s="12" t="s">
        <v>114</v>
      </c>
      <c r="B82" s="40">
        <v>67802</v>
      </c>
    </row>
    <row r="83" spans="1:2" ht="15">
      <c r="A83" s="13" t="s">
        <v>115</v>
      </c>
      <c r="B83" s="40">
        <v>12237.414412009732</v>
      </c>
    </row>
    <row r="84" spans="1:2" ht="15">
      <c r="A84" s="12" t="s">
        <v>116</v>
      </c>
      <c r="B84" s="40">
        <v>6493.045479334355</v>
      </c>
    </row>
    <row r="85" spans="1:2" ht="15">
      <c r="A85" s="13" t="s">
        <v>117</v>
      </c>
      <c r="B85" s="40">
        <v>6615.52971764426</v>
      </c>
    </row>
    <row r="86" spans="1:2" ht="15">
      <c r="A86" s="12" t="s">
        <v>118</v>
      </c>
      <c r="B86" s="40">
        <v>5210.488042491016</v>
      </c>
    </row>
    <row r="87" spans="1:2" ht="15">
      <c r="A87" s="13" t="s">
        <v>119</v>
      </c>
      <c r="B87" s="40">
        <v>18311.95835280937</v>
      </c>
    </row>
    <row r="88" spans="1:2" ht="15">
      <c r="A88" s="12" t="s">
        <v>120</v>
      </c>
      <c r="B88" s="40">
        <v>19050.93822632399</v>
      </c>
    </row>
    <row r="89" spans="1:2" ht="15">
      <c r="A89" s="13" t="s">
        <v>121</v>
      </c>
      <c r="B89" s="40">
        <v>21158.139995444762</v>
      </c>
    </row>
    <row r="90" spans="1:2" ht="15">
      <c r="A90" s="12" t="s">
        <v>122</v>
      </c>
      <c r="B90" s="40">
        <v>39262.91899003026</v>
      </c>
    </row>
    <row r="91" spans="1:2" ht="15">
      <c r="A91" s="13" t="s">
        <v>123</v>
      </c>
      <c r="B91" s="40">
        <v>9420.281804509857</v>
      </c>
    </row>
    <row r="92" spans="1:2" ht="15">
      <c r="A92" s="12" t="s">
        <v>124</v>
      </c>
      <c r="B92" s="40">
        <v>2600.500681578518</v>
      </c>
    </row>
    <row r="93" spans="1:2" ht="15">
      <c r="A93" s="13" t="s">
        <v>125</v>
      </c>
      <c r="B93" s="40">
        <v>42985.05085330127</v>
      </c>
    </row>
    <row r="94" spans="1:2" ht="15">
      <c r="A94" s="12" t="s">
        <v>126</v>
      </c>
      <c r="B94" s="40">
        <v>3422.4951252068868</v>
      </c>
    </row>
    <row r="95" spans="1:2" ht="15">
      <c r="A95" s="13" t="s">
        <v>127</v>
      </c>
      <c r="B95" s="40">
        <v>3634.759559976729</v>
      </c>
    </row>
    <row r="96" spans="1:2" ht="15">
      <c r="A96" s="12" t="s">
        <v>128</v>
      </c>
      <c r="B96" s="40">
        <v>3673.81486890045</v>
      </c>
    </row>
    <row r="97" spans="1:2" ht="15">
      <c r="A97" s="13" t="s">
        <v>129</v>
      </c>
      <c r="B97" s="40">
        <v>7584.613485068917</v>
      </c>
    </row>
    <row r="98" spans="1:2" ht="15">
      <c r="A98" s="12" t="s">
        <v>130</v>
      </c>
      <c r="B98" s="40">
        <v>5251.851702631839</v>
      </c>
    </row>
    <row r="99" spans="1:2" ht="15">
      <c r="A99" s="13" t="s">
        <v>131</v>
      </c>
      <c r="B99" s="40">
        <v>67802</v>
      </c>
    </row>
    <row r="100" spans="1:2" ht="15">
      <c r="A100" s="12" t="s">
        <v>132</v>
      </c>
      <c r="B100" s="40">
        <v>1102.6542954090385</v>
      </c>
    </row>
    <row r="101" spans="1:2" ht="15">
      <c r="A101" s="13" t="s">
        <v>133</v>
      </c>
      <c r="B101" s="40">
        <v>11865.80523240641</v>
      </c>
    </row>
    <row r="102" spans="1:2" ht="15">
      <c r="A102" s="12" t="s">
        <v>134</v>
      </c>
      <c r="B102" s="40">
        <v>1411.4354375813284</v>
      </c>
    </row>
    <row r="103" spans="1:2" ht="30.75">
      <c r="A103" s="13" t="s">
        <v>135</v>
      </c>
      <c r="B103" s="40">
        <v>619</v>
      </c>
    </row>
    <row r="104" spans="1:2" ht="15">
      <c r="A104" s="12" t="s">
        <v>136</v>
      </c>
      <c r="B104" s="40">
        <v>24704.858594365734</v>
      </c>
    </row>
    <row r="105" spans="1:2" ht="15">
      <c r="A105" s="13" t="s">
        <v>137</v>
      </c>
      <c r="B105" s="40">
        <v>67802</v>
      </c>
    </row>
    <row r="106" spans="1:2" ht="15">
      <c r="A106" s="12" t="s">
        <v>138</v>
      </c>
      <c r="B106" s="40">
        <v>67802</v>
      </c>
    </row>
    <row r="107" spans="1:2" ht="15">
      <c r="A107" s="13" t="s">
        <v>139</v>
      </c>
      <c r="B107" s="40">
        <v>38708.34947281063</v>
      </c>
    </row>
    <row r="108" spans="1:2" ht="15">
      <c r="A108" s="12" t="s">
        <v>140</v>
      </c>
      <c r="B108" s="40">
        <v>7484.5227264604455</v>
      </c>
    </row>
    <row r="109" spans="1:2" ht="15">
      <c r="A109" s="13" t="s">
        <v>141</v>
      </c>
      <c r="B109" s="40">
        <v>35793.734760654894</v>
      </c>
    </row>
    <row r="110" spans="1:2" ht="15">
      <c r="A110" s="12" t="s">
        <v>142</v>
      </c>
      <c r="B110" s="40">
        <v>12569.260261140049</v>
      </c>
    </row>
    <row r="111" spans="1:2" ht="15">
      <c r="A111" s="13" t="s">
        <v>143</v>
      </c>
      <c r="B111" s="40">
        <v>620</v>
      </c>
    </row>
    <row r="112" spans="1:2" ht="15">
      <c r="A112" s="12" t="s">
        <v>144</v>
      </c>
      <c r="B112" s="40">
        <v>3637.1862329660507</v>
      </c>
    </row>
    <row r="113" spans="1:2" ht="15">
      <c r="A113" s="13" t="s">
        <v>145</v>
      </c>
      <c r="B113" s="40">
        <v>19532.939338893826</v>
      </c>
    </row>
    <row r="114" spans="1:2" ht="15">
      <c r="A114" s="12" t="s">
        <v>146</v>
      </c>
      <c r="B114" s="40">
        <v>8206.092138910915</v>
      </c>
    </row>
    <row r="115" spans="1:2" ht="15">
      <c r="A115" s="13" t="s">
        <v>147</v>
      </c>
      <c r="B115" s="40">
        <v>2410.373032637368</v>
      </c>
    </row>
    <row r="116" spans="1:2" ht="15">
      <c r="A116" s="12" t="s">
        <v>148</v>
      </c>
      <c r="B116" s="40">
        <v>9926.777009812731</v>
      </c>
    </row>
    <row r="117" spans="1:2" ht="15">
      <c r="A117" s="13" t="s">
        <v>149</v>
      </c>
      <c r="B117" s="40">
        <v>6135.6340746178075</v>
      </c>
    </row>
    <row r="118" spans="1:2" ht="15">
      <c r="A118" s="12" t="s">
        <v>150</v>
      </c>
      <c r="B118" s="40">
        <v>30451.60381417544</v>
      </c>
    </row>
    <row r="119" spans="1:2" ht="15">
      <c r="A119" s="13" t="s">
        <v>151</v>
      </c>
      <c r="B119" s="40">
        <v>41029.793075528556</v>
      </c>
    </row>
    <row r="120" spans="1:2" ht="15">
      <c r="A120" s="12" t="s">
        <v>152</v>
      </c>
      <c r="B120" s="40">
        <v>36143.17433894288</v>
      </c>
    </row>
    <row r="121" spans="1:2" ht="15">
      <c r="A121" s="13" t="s">
        <v>153</v>
      </c>
      <c r="B121" s="40">
        <v>10342.602540042548</v>
      </c>
    </row>
    <row r="122" spans="1:2" ht="15">
      <c r="A122" s="12" t="s">
        <v>154</v>
      </c>
      <c r="B122" s="40">
        <v>67802</v>
      </c>
    </row>
    <row r="123" spans="1:2" ht="15">
      <c r="A123" s="13" t="s">
        <v>155</v>
      </c>
      <c r="B123" s="40">
        <v>5433.878542877959</v>
      </c>
    </row>
    <row r="124" spans="1:2" ht="15">
      <c r="A124" s="12" t="s">
        <v>156</v>
      </c>
      <c r="B124" s="40">
        <v>7978.684133337578</v>
      </c>
    </row>
    <row r="125" spans="1:2" ht="15">
      <c r="A125" s="13" t="s">
        <v>157</v>
      </c>
      <c r="B125" s="40">
        <v>1829.854480592007</v>
      </c>
    </row>
    <row r="126" spans="1:2" ht="15">
      <c r="A126" s="12" t="s">
        <v>158</v>
      </c>
      <c r="B126" s="40">
        <v>21532.01532199674</v>
      </c>
    </row>
    <row r="127" spans="1:2" ht="15">
      <c r="A127" s="13" t="s">
        <v>159</v>
      </c>
      <c r="B127" s="40">
        <v>33360.02318326172</v>
      </c>
    </row>
    <row r="128" spans="1:2" ht="15">
      <c r="A128" s="12" t="s">
        <v>160</v>
      </c>
      <c r="B128" s="40">
        <v>619</v>
      </c>
    </row>
    <row r="129" spans="1:2" ht="15">
      <c r="A129" s="13" t="s">
        <v>161</v>
      </c>
      <c r="B129" s="40">
        <v>28236.883100651725</v>
      </c>
    </row>
    <row r="130" spans="1:2" ht="15">
      <c r="A130" s="12" t="s">
        <v>162</v>
      </c>
      <c r="B130" s="40">
        <v>67802</v>
      </c>
    </row>
    <row r="131" spans="1:2" ht="15">
      <c r="A131" s="13" t="s">
        <v>163</v>
      </c>
      <c r="B131" s="40">
        <v>2893.4525735827406</v>
      </c>
    </row>
    <row r="132" spans="1:2" ht="15">
      <c r="A132" s="12" t="s">
        <v>164</v>
      </c>
      <c r="B132" s="40">
        <v>1488.7890518790211</v>
      </c>
    </row>
    <row r="133" spans="1:2" ht="15">
      <c r="A133" s="13" t="s">
        <v>165</v>
      </c>
      <c r="B133" s="40">
        <v>2680.9582211332213</v>
      </c>
    </row>
    <row r="134" spans="1:2" ht="15">
      <c r="A134" s="12" t="s">
        <v>166</v>
      </c>
      <c r="B134" s="40">
        <v>33924.593938259386</v>
      </c>
    </row>
    <row r="135" spans="1:2" ht="15">
      <c r="A135" s="13" t="s">
        <v>167</v>
      </c>
      <c r="B135" s="40">
        <v>29254.005370604773</v>
      </c>
    </row>
    <row r="136" spans="1:2" ht="15">
      <c r="A136" s="12" t="s">
        <v>168</v>
      </c>
      <c r="B136" s="40">
        <v>2891.010432177655</v>
      </c>
    </row>
    <row r="137" spans="1:2" ht="15">
      <c r="A137" s="13" t="s">
        <v>169</v>
      </c>
      <c r="B137" s="40">
        <v>4918.108410960617</v>
      </c>
    </row>
    <row r="138" spans="1:2" ht="15">
      <c r="A138" s="12" t="s">
        <v>170</v>
      </c>
      <c r="B138" s="40">
        <v>2509.475645223637</v>
      </c>
    </row>
    <row r="139" spans="1:2" ht="15">
      <c r="A139" s="13" t="s">
        <v>171</v>
      </c>
      <c r="B139" s="40">
        <v>59007.30314922706</v>
      </c>
    </row>
    <row r="140" spans="1:2" ht="15">
      <c r="A140" s="12" t="s">
        <v>172</v>
      </c>
      <c r="B140" s="40">
        <v>7029.397724411022</v>
      </c>
    </row>
    <row r="141" spans="1:2" ht="15">
      <c r="A141" s="13" t="s">
        <v>173</v>
      </c>
      <c r="B141" s="40">
        <v>619</v>
      </c>
    </row>
    <row r="142" spans="1:2" ht="15">
      <c r="A142" s="12" t="s">
        <v>174</v>
      </c>
      <c r="B142" s="40">
        <v>67802</v>
      </c>
    </row>
    <row r="143" spans="1:2" ht="15">
      <c r="A143" s="13" t="s">
        <v>175</v>
      </c>
      <c r="B143" s="40">
        <v>9777.014487096782</v>
      </c>
    </row>
    <row r="144" spans="1:2" ht="30.75">
      <c r="A144" s="12" t="s">
        <v>176</v>
      </c>
      <c r="B144" s="40">
        <v>619</v>
      </c>
    </row>
    <row r="145" spans="1:2" ht="15">
      <c r="A145" s="13" t="s">
        <v>177</v>
      </c>
      <c r="B145" s="40">
        <v>1734.2397277599284</v>
      </c>
    </row>
    <row r="146" spans="1:2" ht="15">
      <c r="A146" s="12" t="s">
        <v>178</v>
      </c>
      <c r="B146" s="40">
        <v>5365.203705094694</v>
      </c>
    </row>
    <row r="147" spans="1:2" ht="15">
      <c r="A147" s="13" t="s">
        <v>179</v>
      </c>
      <c r="B147" s="40">
        <v>4370.564894260134</v>
      </c>
    </row>
    <row r="148" spans="1:2" ht="15">
      <c r="A148" s="12" t="s">
        <v>180</v>
      </c>
      <c r="B148" s="40">
        <v>18126.420012822742</v>
      </c>
    </row>
    <row r="149" spans="1:2" ht="15">
      <c r="A149" s="13" t="s">
        <v>181</v>
      </c>
      <c r="B149" s="40">
        <v>15212.876540004514</v>
      </c>
    </row>
    <row r="150" spans="1:2" ht="15">
      <c r="A150" s="12" t="s">
        <v>182</v>
      </c>
      <c r="B150" s="40">
        <v>67802</v>
      </c>
    </row>
    <row r="151" spans="1:2" ht="15">
      <c r="A151" s="13" t="s">
        <v>183</v>
      </c>
      <c r="B151" s="40">
        <v>6283.129314278739</v>
      </c>
    </row>
    <row r="152" spans="1:2" ht="15">
      <c r="A152" s="12" t="s">
        <v>184</v>
      </c>
      <c r="B152" s="40">
        <v>2842.352611558801</v>
      </c>
    </row>
    <row r="153" spans="1:2" ht="15">
      <c r="A153" s="13" t="s">
        <v>185</v>
      </c>
      <c r="B153" s="40">
        <v>619</v>
      </c>
    </row>
    <row r="154" spans="1:2" ht="15">
      <c r="A154" s="12" t="s">
        <v>186</v>
      </c>
      <c r="B154" s="40">
        <v>5796.463166977463</v>
      </c>
    </row>
    <row r="155" spans="1:2" ht="15">
      <c r="A155" s="13" t="s">
        <v>187</v>
      </c>
      <c r="B155" s="40">
        <v>59568</v>
      </c>
    </row>
    <row r="156" spans="1:2" ht="15">
      <c r="A156" s="12" t="s">
        <v>188</v>
      </c>
      <c r="B156" s="40">
        <v>67802</v>
      </c>
    </row>
    <row r="157" spans="1:2" ht="15">
      <c r="A157" s="13" t="s">
        <v>189</v>
      </c>
      <c r="B157" s="40">
        <v>10728.362506879892</v>
      </c>
    </row>
    <row r="158" spans="1:2" ht="15">
      <c r="A158" s="12" t="s">
        <v>190</v>
      </c>
      <c r="B158" s="40">
        <v>1713.3913926412592</v>
      </c>
    </row>
    <row r="159" spans="1:2" ht="15">
      <c r="A159" s="13" t="s">
        <v>191</v>
      </c>
      <c r="B159" s="40">
        <v>35921.025920956825</v>
      </c>
    </row>
    <row r="160" spans="1:2" ht="15">
      <c r="A160" s="12" t="s">
        <v>192</v>
      </c>
      <c r="B160" s="40">
        <v>619</v>
      </c>
    </row>
    <row r="161" spans="1:2" ht="15">
      <c r="A161" s="13" t="s">
        <v>193</v>
      </c>
      <c r="B161" s="40">
        <v>12654.367980790017</v>
      </c>
    </row>
    <row r="162" spans="1:2" ht="15">
      <c r="A162" s="12" t="s">
        <v>194</v>
      </c>
      <c r="B162" s="40">
        <v>2799.352380863403</v>
      </c>
    </row>
    <row r="163" spans="1:2" ht="15">
      <c r="A163" s="13" t="s">
        <v>195</v>
      </c>
      <c r="B163" s="40">
        <v>14980.507552988003</v>
      </c>
    </row>
    <row r="164" spans="1:2" ht="15">
      <c r="A164" s="12" t="s">
        <v>196</v>
      </c>
      <c r="B164" s="40">
        <v>67802</v>
      </c>
    </row>
    <row r="165" spans="1:2" ht="15">
      <c r="A165" s="13" t="s">
        <v>197</v>
      </c>
      <c r="B165" s="40">
        <v>67802</v>
      </c>
    </row>
    <row r="166" spans="1:2" ht="15">
      <c r="A166" s="12" t="s">
        <v>198</v>
      </c>
      <c r="B166" s="40">
        <v>6159.005050648587</v>
      </c>
    </row>
    <row r="167" spans="1:2" ht="15">
      <c r="A167" s="13" t="s">
        <v>199</v>
      </c>
      <c r="B167" s="40">
        <v>15911.240151020553</v>
      </c>
    </row>
    <row r="168" spans="1:2" ht="15">
      <c r="A168" s="12" t="s">
        <v>200</v>
      </c>
      <c r="B168" s="40">
        <v>67802</v>
      </c>
    </row>
    <row r="169" spans="1:2" ht="15">
      <c r="A169" s="13" t="s">
        <v>201</v>
      </c>
      <c r="B169" s="40">
        <v>16654.27394107808</v>
      </c>
    </row>
    <row r="170" spans="1:2" ht="15">
      <c r="A170" s="12" t="s">
        <v>202</v>
      </c>
      <c r="B170" s="40">
        <v>7927.833963582487</v>
      </c>
    </row>
    <row r="171" spans="1:2" ht="15">
      <c r="A171" s="13" t="s">
        <v>203</v>
      </c>
      <c r="B171" s="40">
        <v>8937.474499663882</v>
      </c>
    </row>
    <row r="172" spans="1:2" ht="15">
      <c r="A172" s="12" t="s">
        <v>204</v>
      </c>
      <c r="B172" s="40">
        <v>52307.626727848314</v>
      </c>
    </row>
    <row r="173" spans="1:2" ht="15">
      <c r="A173" s="13" t="s">
        <v>205</v>
      </c>
      <c r="B173" s="40">
        <v>31937.290686026463</v>
      </c>
    </row>
    <row r="174" spans="1:2" ht="15">
      <c r="A174" s="12" t="s">
        <v>206</v>
      </c>
      <c r="B174" s="40">
        <v>36800.122917514454</v>
      </c>
    </row>
    <row r="175" spans="1:2" ht="15">
      <c r="A175" s="13" t="s">
        <v>207</v>
      </c>
      <c r="B175" s="40">
        <v>35396.89187715142</v>
      </c>
    </row>
    <row r="176" spans="1:2" ht="15">
      <c r="A176" s="12" t="s">
        <v>208</v>
      </c>
      <c r="B176" s="40">
        <v>57333.37131977697</v>
      </c>
    </row>
    <row r="177" spans="1:2" ht="15">
      <c r="A177" s="13" t="s">
        <v>209</v>
      </c>
      <c r="B177" s="40">
        <v>8139.3095253521315</v>
      </c>
    </row>
    <row r="178" spans="1:2" ht="15">
      <c r="A178" s="12" t="s">
        <v>210</v>
      </c>
      <c r="B178" s="40">
        <v>48284.49675833835</v>
      </c>
    </row>
    <row r="179" spans="1:2" ht="15">
      <c r="A179" s="13" t="s">
        <v>211</v>
      </c>
      <c r="B179" s="40">
        <v>67802</v>
      </c>
    </row>
    <row r="180" spans="1:2" ht="15">
      <c r="A180" s="12" t="s">
        <v>212</v>
      </c>
      <c r="B180" s="40">
        <v>11262.109441959157</v>
      </c>
    </row>
    <row r="181" spans="1:2" ht="15">
      <c r="A181" s="13" t="s">
        <v>213</v>
      </c>
      <c r="B181" s="40">
        <v>1693.8178051428224</v>
      </c>
    </row>
    <row r="182" spans="1:2" ht="15">
      <c r="A182" s="12" t="s">
        <v>214</v>
      </c>
      <c r="B182" s="40">
        <v>23827.9453444294</v>
      </c>
    </row>
    <row r="183" spans="1:2" ht="15">
      <c r="A183" s="13" t="s">
        <v>215</v>
      </c>
      <c r="B183" s="40">
        <v>16965.05115805094</v>
      </c>
    </row>
    <row r="184" spans="1:2" ht="15">
      <c r="A184" s="12" t="s">
        <v>216</v>
      </c>
      <c r="B184" s="40">
        <v>619</v>
      </c>
    </row>
    <row r="185" spans="1:2" ht="15">
      <c r="A185" s="13" t="s">
        <v>217</v>
      </c>
      <c r="B185" s="40">
        <v>994.3572375458573</v>
      </c>
    </row>
    <row r="186" spans="1:2" ht="15">
      <c r="A186" s="12" t="s">
        <v>218</v>
      </c>
      <c r="B186" s="40">
        <v>2112.3524900124435</v>
      </c>
    </row>
    <row r="187" spans="1:2" ht="15">
      <c r="A187" s="13" t="s">
        <v>219</v>
      </c>
      <c r="B187" s="40">
        <v>12199.084371039167</v>
      </c>
    </row>
    <row r="188" spans="1:2" ht="15">
      <c r="A188" s="12" t="s">
        <v>220</v>
      </c>
      <c r="B188" s="40">
        <v>56326.83809644723</v>
      </c>
    </row>
    <row r="189" spans="1:2" ht="15">
      <c r="A189" s="13" t="s">
        <v>221</v>
      </c>
      <c r="B189" s="40">
        <v>22866.62889645093</v>
      </c>
    </row>
    <row r="190" spans="1:2" ht="15">
      <c r="A190" s="12" t="s">
        <v>222</v>
      </c>
      <c r="B190" s="40">
        <v>10071.41069309592</v>
      </c>
    </row>
    <row r="191" spans="1:2" ht="15">
      <c r="A191" s="13" t="s">
        <v>223</v>
      </c>
      <c r="B191" s="40">
        <v>2130.3649719446116</v>
      </c>
    </row>
    <row r="192" spans="1:2" ht="15">
      <c r="A192" s="12" t="s">
        <v>224</v>
      </c>
      <c r="B192" s="40">
        <v>619</v>
      </c>
    </row>
    <row r="193" spans="1:2" ht="15">
      <c r="A193" s="13" t="s">
        <v>225</v>
      </c>
      <c r="B193" s="40">
        <v>1034.7673157830907</v>
      </c>
    </row>
    <row r="194" spans="1:2" ht="15">
      <c r="A194" s="12" t="s">
        <v>226</v>
      </c>
      <c r="B194" s="40">
        <v>10498.223843760665</v>
      </c>
    </row>
    <row r="195" spans="1:2" ht="15">
      <c r="A195" s="13" t="s">
        <v>227</v>
      </c>
      <c r="B195" s="40">
        <v>3583.364395167632</v>
      </c>
    </row>
    <row r="196" spans="1:2" ht="15">
      <c r="A196" s="12" t="s">
        <v>228</v>
      </c>
      <c r="B196" s="40">
        <v>67802</v>
      </c>
    </row>
    <row r="197" spans="1:2" ht="15">
      <c r="A197" s="13" t="s">
        <v>229</v>
      </c>
      <c r="B197" s="40">
        <v>10393.030384612772</v>
      </c>
    </row>
    <row r="198" spans="1:2" ht="15">
      <c r="A198" s="12" t="s">
        <v>230</v>
      </c>
      <c r="B198" s="40">
        <v>67802</v>
      </c>
    </row>
    <row r="199" spans="1:2" ht="15">
      <c r="A199" s="13" t="s">
        <v>231</v>
      </c>
      <c r="B199" s="40">
        <v>1192.18583841277</v>
      </c>
    </row>
    <row r="200" spans="1:2" ht="15">
      <c r="A200" s="12" t="s">
        <v>232</v>
      </c>
      <c r="B200" s="40">
        <v>27240.775216757673</v>
      </c>
    </row>
    <row r="201" spans="1:2" ht="15">
      <c r="A201" s="13" t="s">
        <v>233</v>
      </c>
      <c r="B201" s="40">
        <v>2114.0327513815596</v>
      </c>
    </row>
    <row r="202" spans="1:2" ht="15">
      <c r="A202" s="12" t="s">
        <v>234</v>
      </c>
      <c r="B202" s="40">
        <v>12304.248038880407</v>
      </c>
    </row>
    <row r="203" spans="1:2" ht="15">
      <c r="A203" s="13" t="s">
        <v>235</v>
      </c>
      <c r="B203" s="40">
        <v>35466.697044110035</v>
      </c>
    </row>
    <row r="204" spans="1:2" ht="15">
      <c r="A204" s="12" t="s">
        <v>236</v>
      </c>
      <c r="B204" s="40">
        <v>40654.90692612959</v>
      </c>
    </row>
    <row r="205" spans="1:2" ht="15">
      <c r="A205" s="13" t="s">
        <v>237</v>
      </c>
      <c r="B205" s="40">
        <v>912.6975966396939</v>
      </c>
    </row>
    <row r="206" spans="1:2" ht="15">
      <c r="A206" s="12" t="s">
        <v>238</v>
      </c>
      <c r="B206" s="40">
        <v>4423.73617157066</v>
      </c>
    </row>
    <row r="207" spans="1:2" ht="15">
      <c r="A207" s="13" t="s">
        <v>239</v>
      </c>
      <c r="B207" s="40">
        <v>67802</v>
      </c>
    </row>
    <row r="208" spans="1:2" ht="15">
      <c r="A208" s="12" t="s">
        <v>240</v>
      </c>
      <c r="B208" s="40">
        <v>67802</v>
      </c>
    </row>
    <row r="209" spans="1:2" ht="15">
      <c r="A209" s="13" t="s">
        <v>241</v>
      </c>
      <c r="B209" s="40">
        <v>3079.809761443379</v>
      </c>
    </row>
    <row r="210" spans="1:2" ht="15">
      <c r="A210" s="12" t="s">
        <v>242</v>
      </c>
      <c r="B210" s="40">
        <v>13659.246986833552</v>
      </c>
    </row>
    <row r="211" spans="1:2" ht="15">
      <c r="A211" s="13" t="s">
        <v>243</v>
      </c>
      <c r="B211" s="40">
        <v>43186.789745838054</v>
      </c>
    </row>
    <row r="212" spans="1:2" ht="15">
      <c r="A212" s="12" t="s">
        <v>244</v>
      </c>
      <c r="B212" s="40">
        <v>6160.8826075988345</v>
      </c>
    </row>
    <row r="213" spans="1:2" ht="30.75">
      <c r="A213" s="13" t="s">
        <v>245</v>
      </c>
      <c r="B213" s="40">
        <v>619</v>
      </c>
    </row>
    <row r="214" spans="1:2" ht="15">
      <c r="A214" s="12" t="s">
        <v>246</v>
      </c>
      <c r="B214" s="40">
        <v>67802</v>
      </c>
    </row>
    <row r="215" spans="1:2" ht="30.75">
      <c r="A215" s="13" t="s">
        <v>247</v>
      </c>
      <c r="B215" s="40">
        <v>619</v>
      </c>
    </row>
    <row r="216" spans="1:2" ht="15">
      <c r="A216" s="12" t="s">
        <v>248</v>
      </c>
      <c r="B216" s="40">
        <v>2104.9024748911515</v>
      </c>
    </row>
    <row r="217" spans="1:2" ht="15">
      <c r="A217" s="13" t="s">
        <v>249</v>
      </c>
      <c r="B217" s="40">
        <v>741</v>
      </c>
    </row>
    <row r="218" spans="1:2" ht="15">
      <c r="A218" s="12" t="s">
        <v>250</v>
      </c>
      <c r="B218" s="40">
        <v>50268.715846601175</v>
      </c>
    </row>
    <row r="219" spans="1:2" ht="15">
      <c r="A219" s="13" t="s">
        <v>251</v>
      </c>
      <c r="B219" s="40">
        <v>18886.628475554167</v>
      </c>
    </row>
    <row r="220" spans="1:2" ht="15">
      <c r="A220" s="12" t="s">
        <v>252</v>
      </c>
      <c r="B220" s="40">
        <v>4044.066911930846</v>
      </c>
    </row>
    <row r="221" spans="1:2" ht="15">
      <c r="A221" s="13" t="s">
        <v>253</v>
      </c>
      <c r="B221" s="40">
        <v>1260.19465876454</v>
      </c>
    </row>
    <row r="222" spans="1:2" ht="15">
      <c r="A222" s="12" t="s">
        <v>254</v>
      </c>
      <c r="B222" s="40">
        <v>1605.9897150267798</v>
      </c>
    </row>
    <row r="223" spans="1:2" ht="15">
      <c r="A223" s="13" t="s">
        <v>255</v>
      </c>
      <c r="B223" s="40">
        <v>5475.022626853977</v>
      </c>
    </row>
    <row r="224" spans="1:2" ht="15">
      <c r="A224" s="12" t="s">
        <v>256</v>
      </c>
      <c r="B224" s="40">
        <v>11021.586679846932</v>
      </c>
    </row>
    <row r="225" spans="1:2" ht="15">
      <c r="A225" s="13" t="s">
        <v>257</v>
      </c>
      <c r="B225" s="40">
        <v>619</v>
      </c>
    </row>
    <row r="226" spans="1:2" ht="15">
      <c r="A226" s="12" t="s">
        <v>258</v>
      </c>
      <c r="B226" s="40">
        <v>67802</v>
      </c>
    </row>
    <row r="227" spans="1:2" ht="15">
      <c r="A227" s="13" t="s">
        <v>259</v>
      </c>
      <c r="B227" s="40">
        <v>619</v>
      </c>
    </row>
    <row r="228" spans="1:2" ht="15">
      <c r="A228" s="12" t="s">
        <v>260</v>
      </c>
      <c r="B228" s="40">
        <v>9027.136908261626</v>
      </c>
    </row>
    <row r="229" spans="1:2" ht="15">
      <c r="A229" s="13" t="s">
        <v>261</v>
      </c>
      <c r="B229" s="40">
        <v>1781.7137232359448</v>
      </c>
    </row>
    <row r="230" spans="1:2" ht="15">
      <c r="A230" s="12" t="s">
        <v>262</v>
      </c>
      <c r="B230" s="40">
        <v>67802</v>
      </c>
    </row>
    <row r="231" spans="1:2" ht="15">
      <c r="A231" s="13" t="s">
        <v>263</v>
      </c>
      <c r="B231" s="40">
        <v>3433.8544641587464</v>
      </c>
    </row>
    <row r="232" spans="1:2" ht="15">
      <c r="A232" s="12" t="s">
        <v>264</v>
      </c>
      <c r="B232" s="40">
        <v>7810.271193233605</v>
      </c>
    </row>
    <row r="233" spans="1:2" ht="15">
      <c r="A233" s="13" t="s">
        <v>265</v>
      </c>
      <c r="B233" s="40">
        <v>9810.739380472754</v>
      </c>
    </row>
    <row r="234" spans="1:2" ht="15">
      <c r="A234" s="12" t="s">
        <v>266</v>
      </c>
      <c r="B234" s="40">
        <v>5495.728334185783</v>
      </c>
    </row>
    <row r="235" spans="1:2" ht="15">
      <c r="A235" s="13" t="s">
        <v>267</v>
      </c>
      <c r="B235" s="40">
        <v>4939.248039723366</v>
      </c>
    </row>
    <row r="236" spans="1:2" ht="46.5">
      <c r="A236" s="12" t="s">
        <v>268</v>
      </c>
      <c r="B236" s="40">
        <v>619</v>
      </c>
    </row>
    <row r="237" spans="1:2" ht="15">
      <c r="A237" s="13" t="s">
        <v>269</v>
      </c>
      <c r="B237" s="40">
        <v>6959.837944123515</v>
      </c>
    </row>
    <row r="238" spans="1:2" ht="15">
      <c r="A238" s="12" t="s">
        <v>270</v>
      </c>
      <c r="B238" s="40">
        <v>35934.83211489234</v>
      </c>
    </row>
    <row r="239" spans="1:2" ht="15">
      <c r="A239" s="13" t="s">
        <v>271</v>
      </c>
      <c r="B239" s="40">
        <v>4044.793218126049</v>
      </c>
    </row>
    <row r="240" spans="1:2" ht="15">
      <c r="A240" s="12" t="s">
        <v>272</v>
      </c>
      <c r="B240" s="40">
        <v>35118.92396582826</v>
      </c>
    </row>
    <row r="241" spans="1:2" ht="15">
      <c r="A241" s="13" t="s">
        <v>273</v>
      </c>
      <c r="B241" s="40">
        <v>3448.3024916245645</v>
      </c>
    </row>
    <row r="242" spans="1:2" ht="15">
      <c r="A242" s="12" t="s">
        <v>274</v>
      </c>
      <c r="B242" s="40">
        <v>29485.7292219517</v>
      </c>
    </row>
    <row r="243" spans="1:2" ht="15">
      <c r="A243" s="13" t="s">
        <v>275</v>
      </c>
      <c r="B243" s="40">
        <v>9830.972011839323</v>
      </c>
    </row>
    <row r="244" spans="1:2" ht="15">
      <c r="A244" s="12" t="s">
        <v>276</v>
      </c>
      <c r="B244" s="40">
        <v>3791.576710307928</v>
      </c>
    </row>
    <row r="245" spans="1:2" ht="15">
      <c r="A245" s="13" t="s">
        <v>277</v>
      </c>
      <c r="B245" s="40">
        <v>1088.4955119650515</v>
      </c>
    </row>
    <row r="246" spans="1:2" ht="15">
      <c r="A246" s="12" t="s">
        <v>278</v>
      </c>
      <c r="B246" s="40">
        <v>6874.7884600394145</v>
      </c>
    </row>
    <row r="247" spans="1:2" ht="15">
      <c r="A247" s="13" t="s">
        <v>279</v>
      </c>
      <c r="B247" s="40">
        <v>2625.2478646807235</v>
      </c>
    </row>
    <row r="248" spans="1:2" ht="15">
      <c r="A248" s="12" t="s">
        <v>280</v>
      </c>
      <c r="B248" s="40">
        <v>13267.963772988389</v>
      </c>
    </row>
    <row r="249" spans="1:2" ht="15">
      <c r="A249" s="13" t="s">
        <v>281</v>
      </c>
      <c r="B249" s="40">
        <v>7119.324501800747</v>
      </c>
    </row>
    <row r="250" spans="1:2" ht="15">
      <c r="A250" s="12" t="s">
        <v>282</v>
      </c>
      <c r="B250" s="40">
        <v>2111.8919470055757</v>
      </c>
    </row>
    <row r="251" spans="1:2" ht="30.75">
      <c r="A251" s="13" t="s">
        <v>283</v>
      </c>
      <c r="B251" s="40">
        <v>619</v>
      </c>
    </row>
    <row r="252" spans="1:2" ht="15">
      <c r="A252" s="12" t="s">
        <v>284</v>
      </c>
      <c r="B252" s="40">
        <v>3181.07985657019</v>
      </c>
    </row>
    <row r="253" spans="1:2" ht="15">
      <c r="A253" s="13" t="s">
        <v>285</v>
      </c>
      <c r="B253" s="40">
        <v>3743.56676571554</v>
      </c>
    </row>
    <row r="254" spans="1:2" ht="15">
      <c r="A254" s="12" t="s">
        <v>286</v>
      </c>
      <c r="B254" s="40">
        <v>4855.541064015913</v>
      </c>
    </row>
    <row r="255" spans="1:2" ht="15">
      <c r="A255" s="13" t="s">
        <v>287</v>
      </c>
      <c r="B255" s="40">
        <v>12906.40961845108</v>
      </c>
    </row>
    <row r="256" spans="1:2" ht="15">
      <c r="A256" s="12" t="s">
        <v>288</v>
      </c>
      <c r="B256" s="40">
        <v>3508.297100004747</v>
      </c>
    </row>
    <row r="257" spans="1:2" ht="15">
      <c r="A257" s="13" t="s">
        <v>289</v>
      </c>
      <c r="B257" s="40">
        <v>67802</v>
      </c>
    </row>
    <row r="258" spans="1:2" ht="15">
      <c r="A258" s="12" t="s">
        <v>290</v>
      </c>
      <c r="B258" s="40">
        <v>2741.9233720903476</v>
      </c>
    </row>
    <row r="259" spans="1:2" ht="15">
      <c r="A259" s="13" t="s">
        <v>291</v>
      </c>
      <c r="B259" s="40">
        <v>52587.17298745361</v>
      </c>
    </row>
    <row r="260" spans="1:2" ht="15">
      <c r="A260" s="12" t="s">
        <v>292</v>
      </c>
      <c r="B260" s="40">
        <v>3098.217503889356</v>
      </c>
    </row>
    <row r="261" spans="1:2" ht="15">
      <c r="A261" s="4"/>
      <c r="B261" s="10"/>
    </row>
    <row r="262" ht="14.25">
      <c r="A262" s="5"/>
    </row>
    <row r="263" ht="14.25">
      <c r="A263" s="5"/>
    </row>
    <row r="265" ht="14.25">
      <c r="A265" s="5"/>
    </row>
    <row r="266" ht="14.25">
      <c r="A266" s="5"/>
    </row>
    <row r="267" ht="14.25">
      <c r="A267" s="5"/>
    </row>
    <row r="268" ht="14.25">
      <c r="A268" s="5"/>
    </row>
    <row r="269" ht="14.25">
      <c r="A269" s="5"/>
    </row>
    <row r="270" ht="14.25">
      <c r="A270" s="5"/>
    </row>
    <row r="271" ht="14.25">
      <c r="A271" s="5"/>
    </row>
    <row r="272" ht="14.25">
      <c r="A272" s="5"/>
    </row>
    <row r="273" ht="14.25">
      <c r="A273" s="5"/>
    </row>
    <row r="274" ht="14.25">
      <c r="A274" s="5"/>
    </row>
    <row r="275" ht="14.25">
      <c r="A275" s="5"/>
    </row>
    <row r="276" ht="14.25">
      <c r="A276" s="5"/>
    </row>
    <row r="277" ht="14.25">
      <c r="A277" s="5"/>
    </row>
    <row r="278" ht="14.25">
      <c r="A278" s="5"/>
    </row>
    <row r="279" ht="14.25">
      <c r="A279" s="5"/>
    </row>
    <row r="280" ht="14.25">
      <c r="A280" s="5"/>
    </row>
    <row r="281" ht="14.25">
      <c r="A281" s="5"/>
    </row>
    <row r="282" ht="14.25">
      <c r="A282" s="5"/>
    </row>
    <row r="283" ht="14.25">
      <c r="A283" s="5"/>
    </row>
    <row r="284" ht="14.25">
      <c r="A284" s="5"/>
    </row>
    <row r="285" ht="14.25">
      <c r="A285" s="5"/>
    </row>
    <row r="286" ht="14.25">
      <c r="A286" s="5"/>
    </row>
    <row r="287" ht="14.25">
      <c r="A287" s="5"/>
    </row>
    <row r="288" ht="14.25">
      <c r="A288" s="5"/>
    </row>
    <row r="289" ht="14.25">
      <c r="A289" s="5"/>
    </row>
    <row r="290" ht="14.25">
      <c r="A290" s="5"/>
    </row>
    <row r="291" ht="14.25">
      <c r="A291" s="5"/>
    </row>
    <row r="292" ht="14.25">
      <c r="A292" s="5"/>
    </row>
    <row r="293" ht="14.25">
      <c r="A293" s="5"/>
    </row>
    <row r="294" ht="14.25">
      <c r="A294" s="5"/>
    </row>
    <row r="295" ht="14.25">
      <c r="A295" s="5"/>
    </row>
    <row r="296" ht="14.25">
      <c r="A296" s="5"/>
    </row>
    <row r="297" ht="14.25">
      <c r="A297" s="5"/>
    </row>
    <row r="298" ht="14.25">
      <c r="A298" s="5"/>
    </row>
    <row r="299" ht="14.25">
      <c r="A299" s="5"/>
    </row>
    <row r="300" ht="14.25">
      <c r="A300" s="5"/>
    </row>
    <row r="301" ht="14.25">
      <c r="A301" s="5"/>
    </row>
    <row r="302" ht="14.25">
      <c r="A302" s="5"/>
    </row>
    <row r="303" ht="14.25">
      <c r="A303" s="5"/>
    </row>
    <row r="304" ht="14.25">
      <c r="A304" s="5"/>
    </row>
    <row r="305" ht="14.25">
      <c r="A305" s="5"/>
    </row>
    <row r="306" ht="14.25">
      <c r="A306" s="5"/>
    </row>
    <row r="307" ht="14.25">
      <c r="A307" s="5"/>
    </row>
    <row r="308" ht="14.25">
      <c r="A308" s="5"/>
    </row>
    <row r="309" ht="14.25">
      <c r="A309" s="5"/>
    </row>
    <row r="310" ht="14.25">
      <c r="A310" s="5"/>
    </row>
    <row r="311" ht="14.25">
      <c r="A311" s="5"/>
    </row>
    <row r="312" ht="14.25">
      <c r="A312" s="5"/>
    </row>
    <row r="313" ht="14.25">
      <c r="A313" s="5"/>
    </row>
    <row r="314" ht="14.25">
      <c r="A314" s="5"/>
    </row>
    <row r="315" ht="14.25">
      <c r="A315" s="5"/>
    </row>
    <row r="316" ht="14.25">
      <c r="A316" s="5"/>
    </row>
    <row r="317" ht="14.25">
      <c r="A317" s="5"/>
    </row>
    <row r="318" ht="14.25">
      <c r="A318" s="5"/>
    </row>
    <row r="319" ht="14.25">
      <c r="A319" s="5"/>
    </row>
    <row r="320" ht="14.25">
      <c r="A320" s="5"/>
    </row>
    <row r="321" ht="14.25">
      <c r="A321" s="5"/>
    </row>
    <row r="322" ht="14.25">
      <c r="A322" s="5"/>
    </row>
    <row r="323" ht="14.25">
      <c r="A323" s="5"/>
    </row>
    <row r="324" ht="14.25">
      <c r="A324" s="5"/>
    </row>
    <row r="325" ht="14.25">
      <c r="A325" s="5"/>
    </row>
    <row r="326" ht="14.25">
      <c r="A326" s="5"/>
    </row>
    <row r="327" ht="14.25">
      <c r="A327" s="5"/>
    </row>
    <row r="328" ht="14.25">
      <c r="A328" s="5"/>
    </row>
    <row r="329" ht="14.25">
      <c r="A329" s="5"/>
    </row>
    <row r="330" ht="14.25">
      <c r="A330" s="5"/>
    </row>
    <row r="331" ht="14.25">
      <c r="A331" s="5"/>
    </row>
    <row r="332" ht="14.25">
      <c r="A332" s="5"/>
    </row>
    <row r="333" ht="14.25">
      <c r="A333" s="5"/>
    </row>
    <row r="334" ht="14.25">
      <c r="A334" s="5"/>
    </row>
    <row r="335" ht="14.25">
      <c r="A335" s="5"/>
    </row>
    <row r="336" ht="14.25">
      <c r="A336" s="5"/>
    </row>
    <row r="337" ht="14.25">
      <c r="A337" s="5"/>
    </row>
    <row r="338" ht="14.25">
      <c r="A338" s="5"/>
    </row>
    <row r="339" ht="14.25">
      <c r="A339" s="5"/>
    </row>
    <row r="340" ht="14.25">
      <c r="A340" s="5"/>
    </row>
    <row r="341" ht="14.25">
      <c r="A341" s="5"/>
    </row>
    <row r="342" ht="14.25">
      <c r="A342" s="5"/>
    </row>
    <row r="343" ht="14.25">
      <c r="A343" s="5"/>
    </row>
    <row r="344" ht="14.25">
      <c r="A344" s="5"/>
    </row>
    <row r="345" ht="14.25">
      <c r="A345" s="5"/>
    </row>
    <row r="346" ht="14.25">
      <c r="A346" s="5"/>
    </row>
    <row r="347" ht="14.25">
      <c r="A347" s="5"/>
    </row>
    <row r="348" ht="14.25">
      <c r="A348" s="5"/>
    </row>
    <row r="349" ht="14.25">
      <c r="A349" s="5"/>
    </row>
    <row r="350" ht="14.25">
      <c r="A350" s="5"/>
    </row>
    <row r="351" ht="14.25">
      <c r="A351" s="5"/>
    </row>
    <row r="352" ht="14.25">
      <c r="A352" s="5"/>
    </row>
    <row r="353" ht="14.25">
      <c r="A353" s="5"/>
    </row>
    <row r="354" ht="14.25">
      <c r="A354" s="5"/>
    </row>
    <row r="355" ht="14.25">
      <c r="A355" s="5"/>
    </row>
    <row r="356" ht="14.25">
      <c r="A356" s="5"/>
    </row>
    <row r="357" ht="14.25">
      <c r="A357" s="5"/>
    </row>
    <row r="358" ht="14.25">
      <c r="A358" s="5"/>
    </row>
    <row r="359" ht="14.25">
      <c r="A359" s="5"/>
    </row>
    <row r="360" ht="14.25">
      <c r="A360" s="5"/>
    </row>
    <row r="361" ht="14.25">
      <c r="A361" s="5"/>
    </row>
    <row r="362" ht="14.25">
      <c r="A362" s="5"/>
    </row>
    <row r="363" ht="14.25">
      <c r="A363" s="5"/>
    </row>
    <row r="364" ht="14.25">
      <c r="A364" s="5"/>
    </row>
    <row r="365" ht="14.25">
      <c r="A365" s="5"/>
    </row>
    <row r="366" ht="14.25">
      <c r="A366" s="5"/>
    </row>
    <row r="367" ht="14.25">
      <c r="A367" s="5"/>
    </row>
    <row r="368" ht="14.25">
      <c r="A368" s="5"/>
    </row>
    <row r="369" ht="14.25">
      <c r="A369" s="5"/>
    </row>
    <row r="370" ht="14.25">
      <c r="A370" s="5"/>
    </row>
    <row r="371" ht="14.25">
      <c r="A371" s="5"/>
    </row>
    <row r="372" ht="14.25">
      <c r="A372" s="5"/>
    </row>
    <row r="373" ht="14.25">
      <c r="A373" s="5"/>
    </row>
    <row r="374" ht="14.25">
      <c r="A374" s="5"/>
    </row>
    <row r="375" ht="14.25">
      <c r="A375" s="5"/>
    </row>
    <row r="376" ht="14.25">
      <c r="A376" s="5"/>
    </row>
    <row r="377" ht="14.25">
      <c r="A377" s="5"/>
    </row>
    <row r="378" ht="14.25">
      <c r="A378" s="5"/>
    </row>
    <row r="379" ht="14.25">
      <c r="A379" s="5"/>
    </row>
    <row r="380" ht="14.25">
      <c r="A380" s="5"/>
    </row>
    <row r="381" ht="14.25">
      <c r="A381" s="5"/>
    </row>
    <row r="382" ht="14.25">
      <c r="A382" s="5"/>
    </row>
    <row r="383" ht="14.25">
      <c r="A383" s="5"/>
    </row>
    <row r="384" ht="14.25">
      <c r="A384" s="5"/>
    </row>
    <row r="385" ht="14.25">
      <c r="A385" s="5"/>
    </row>
    <row r="386" ht="14.25">
      <c r="A386" s="5"/>
    </row>
    <row r="387" ht="14.25">
      <c r="A387" s="5"/>
    </row>
    <row r="388" ht="14.25">
      <c r="A388" s="5"/>
    </row>
    <row r="389" ht="14.25">
      <c r="A389" s="5"/>
    </row>
  </sheetData>
  <sheetProtection sheet="1" objects="1" scenarios="1" selectLockedCells="1"/>
  <mergeCells count="35">
    <mergeCell ref="C40:E40"/>
    <mergeCell ref="F40:I40"/>
    <mergeCell ref="I31:I33"/>
    <mergeCell ref="F34:I34"/>
    <mergeCell ref="C35:E35"/>
    <mergeCell ref="F35:I35"/>
    <mergeCell ref="C36:E39"/>
    <mergeCell ref="I36:I38"/>
    <mergeCell ref="F39:I39"/>
    <mergeCell ref="C19:E23"/>
    <mergeCell ref="I19:I21"/>
    <mergeCell ref="F22:I23"/>
    <mergeCell ref="C24:E24"/>
    <mergeCell ref="F24:I24"/>
    <mergeCell ref="C41:E43"/>
    <mergeCell ref="I41:I43"/>
    <mergeCell ref="C30:E30"/>
    <mergeCell ref="F30:I30"/>
    <mergeCell ref="C31:E34"/>
    <mergeCell ref="C25:E29"/>
    <mergeCell ref="I25:I28"/>
    <mergeCell ref="F29:I29"/>
    <mergeCell ref="C12:E12"/>
    <mergeCell ref="F12:I12"/>
    <mergeCell ref="C13:E17"/>
    <mergeCell ref="I13:I15"/>
    <mergeCell ref="F16:I17"/>
    <mergeCell ref="C18:E18"/>
    <mergeCell ref="F18:I18"/>
    <mergeCell ref="C2:I5"/>
    <mergeCell ref="C6:E6"/>
    <mergeCell ref="F6:I6"/>
    <mergeCell ref="I7:I9"/>
    <mergeCell ref="F8:G8"/>
    <mergeCell ref="C7:E11"/>
  </mergeCells>
  <dataValidations count="2">
    <dataValidation allowBlank="1" showInputMessage="1" showErrorMessage="1" promptTitle="Total land value" sqref="H25"/>
    <dataValidation allowBlank="1" showInputMessage="1" showErrorMessage="1" promptTitle="Wetland construction costs" prompt="incorporates inflation rate at:  https://www.nh.gov/treasury/  and find Interest Rates on Judgements for the calendar year" sqref="F18:I18"/>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2:G265"/>
  <sheetViews>
    <sheetView zoomScalePageLayoutView="0" workbookViewId="0" topLeftCell="A5">
      <selection activeCell="F11" sqref="F11"/>
    </sheetView>
  </sheetViews>
  <sheetFormatPr defaultColWidth="9.140625" defaultRowHeight="15"/>
  <cols>
    <col min="1" max="1" width="4.421875" style="0" customWidth="1"/>
    <col min="2" max="2" width="4.8515625" style="0" customWidth="1"/>
    <col min="3" max="3" width="18.00390625" style="0" customWidth="1"/>
    <col min="4" max="4" width="15.7109375" style="0" customWidth="1"/>
    <col min="5" max="5" width="14.8515625" style="0" customWidth="1"/>
    <col min="6" max="6" width="16.28125" style="0" customWidth="1"/>
    <col min="11" max="11" width="10.7109375" style="0" customWidth="1"/>
    <col min="12" max="12" width="16.8515625" style="0" customWidth="1"/>
  </cols>
  <sheetData>
    <row r="1" ht="15" customHeight="1"/>
    <row r="2" spans="1:6" ht="15">
      <c r="A2" s="73" t="s">
        <v>299</v>
      </c>
      <c r="B2" s="73"/>
      <c r="C2" s="73"/>
      <c r="D2" s="73"/>
      <c r="E2" s="73"/>
      <c r="F2" s="73"/>
    </row>
    <row r="3" spans="1:6" ht="15">
      <c r="A3" s="73"/>
      <c r="B3" s="73"/>
      <c r="C3" s="73"/>
      <c r="D3" s="73"/>
      <c r="E3" s="73"/>
      <c r="F3" s="73"/>
    </row>
    <row r="4" spans="1:6" ht="15">
      <c r="A4" s="73"/>
      <c r="B4" s="73"/>
      <c r="C4" s="73"/>
      <c r="D4" s="73"/>
      <c r="E4" s="73"/>
      <c r="F4" s="73"/>
    </row>
    <row r="5" spans="1:6" ht="27" customHeight="1">
      <c r="A5" s="73"/>
      <c r="B5" s="73"/>
      <c r="C5" s="73"/>
      <c r="D5" s="73"/>
      <c r="E5" s="73"/>
      <c r="F5" s="73"/>
    </row>
    <row r="6" spans="1:6" ht="12" customHeight="1">
      <c r="A6" s="123"/>
      <c r="B6" s="124"/>
      <c r="C6" s="124"/>
      <c r="D6" s="125"/>
      <c r="E6" s="125"/>
      <c r="F6" s="126"/>
    </row>
    <row r="7" spans="1:6" ht="21.75" customHeight="1">
      <c r="A7" s="133" t="s">
        <v>303</v>
      </c>
      <c r="B7" s="134"/>
      <c r="C7" s="135"/>
      <c r="D7" s="142" t="s">
        <v>300</v>
      </c>
      <c r="E7" s="143"/>
      <c r="F7" s="32"/>
    </row>
    <row r="8" spans="1:6" ht="21.75" customHeight="1">
      <c r="A8" s="136"/>
      <c r="B8" s="137"/>
      <c r="C8" s="138"/>
      <c r="D8" s="144" t="s">
        <v>301</v>
      </c>
      <c r="E8" s="145"/>
      <c r="F8" s="57"/>
    </row>
    <row r="9" spans="1:6" ht="21.75" customHeight="1">
      <c r="A9" s="139"/>
      <c r="B9" s="140"/>
      <c r="C9" s="141"/>
      <c r="D9" s="144" t="s">
        <v>302</v>
      </c>
      <c r="E9" s="145"/>
      <c r="F9" s="57"/>
    </row>
    <row r="10" spans="1:6" ht="15.75">
      <c r="A10" s="54"/>
      <c r="B10" s="55"/>
      <c r="C10" s="55"/>
      <c r="D10" s="60"/>
      <c r="E10" s="59"/>
      <c r="F10" s="41"/>
    </row>
    <row r="11" spans="1:6" ht="63.75" customHeight="1">
      <c r="A11" s="130" t="s">
        <v>304</v>
      </c>
      <c r="B11" s="131"/>
      <c r="C11" s="132"/>
      <c r="D11" s="146" t="s">
        <v>302</v>
      </c>
      <c r="E11" s="147"/>
      <c r="F11" s="58"/>
    </row>
    <row r="12" spans="1:6" ht="15.75">
      <c r="A12" s="54"/>
      <c r="B12" s="55"/>
      <c r="C12" s="56"/>
      <c r="D12" s="127"/>
      <c r="E12" s="128"/>
      <c r="F12" s="129"/>
    </row>
    <row r="13" spans="1:6" ht="15.75">
      <c r="A13" s="153"/>
      <c r="B13" s="154"/>
      <c r="C13" s="155"/>
      <c r="D13" s="43" t="s">
        <v>298</v>
      </c>
      <c r="E13" s="44"/>
      <c r="F13" s="42">
        <f>SUM(F7:F11)</f>
        <v>0</v>
      </c>
    </row>
    <row r="14" spans="1:6" ht="15.75">
      <c r="A14" s="153"/>
      <c r="B14" s="154"/>
      <c r="C14" s="155"/>
      <c r="D14" s="43"/>
      <c r="E14" s="44"/>
      <c r="F14" s="45"/>
    </row>
    <row r="15" spans="1:6" ht="15.75">
      <c r="A15" s="153"/>
      <c r="B15" s="154"/>
      <c r="C15" s="155"/>
      <c r="D15" s="43" t="s">
        <v>297</v>
      </c>
      <c r="E15" s="44"/>
      <c r="F15" s="45">
        <f>((SUM(F7:F9)/3)+F11)</f>
        <v>0</v>
      </c>
    </row>
    <row r="16" spans="1:6" ht="15.75">
      <c r="A16" s="153"/>
      <c r="B16" s="154"/>
      <c r="C16" s="155"/>
      <c r="D16" s="43"/>
      <c r="E16" s="44"/>
      <c r="F16" s="46"/>
    </row>
    <row r="17" spans="1:6" ht="15.75">
      <c r="A17" s="153"/>
      <c r="B17" s="154"/>
      <c r="C17" s="155"/>
      <c r="D17" s="43" t="s">
        <v>293</v>
      </c>
      <c r="E17" s="48"/>
      <c r="F17" s="47">
        <f>268.62*((SUM(F7:F9))+(F11*3))</f>
        <v>0</v>
      </c>
    </row>
    <row r="18" spans="1:6" ht="15.75">
      <c r="A18" s="52"/>
      <c r="B18" s="53"/>
      <c r="C18" s="53"/>
      <c r="D18" s="43"/>
      <c r="E18" s="48"/>
      <c r="F18" s="46"/>
    </row>
    <row r="19" spans="1:7" ht="15.75">
      <c r="A19" s="156"/>
      <c r="B19" s="157"/>
      <c r="C19" s="158"/>
      <c r="D19" s="150" t="s">
        <v>294</v>
      </c>
      <c r="E19" s="151"/>
      <c r="F19" s="51">
        <f>PRODUCT(F17,0.2)</f>
        <v>0</v>
      </c>
      <c r="G19" s="7"/>
    </row>
    <row r="20" spans="1:6" ht="15.75">
      <c r="A20" s="159"/>
      <c r="B20" s="160"/>
      <c r="C20" s="160"/>
      <c r="D20" s="49"/>
      <c r="E20" s="61"/>
      <c r="F20" s="62"/>
    </row>
    <row r="21" spans="1:6" ht="15.75">
      <c r="A21" s="161" t="s">
        <v>295</v>
      </c>
      <c r="B21" s="162"/>
      <c r="C21" s="162"/>
      <c r="D21" s="148" t="s">
        <v>296</v>
      </c>
      <c r="E21" s="148"/>
      <c r="F21" s="149"/>
    </row>
    <row r="22" spans="1:6" ht="15.75">
      <c r="A22" s="152"/>
      <c r="B22" s="152"/>
      <c r="C22" s="152"/>
      <c r="D22" s="50"/>
      <c r="E22" s="50"/>
      <c r="F22" s="51">
        <f>SUM(F17,F19)</f>
        <v>0</v>
      </c>
    </row>
    <row r="25" spans="1:6" ht="14.25">
      <c r="A25" s="8"/>
      <c r="B25" s="8"/>
      <c r="C25" s="9"/>
      <c r="D25" s="9"/>
      <c r="E25" s="9"/>
      <c r="F25" s="9"/>
    </row>
    <row r="26" spans="1:6" ht="14.25">
      <c r="A26" s="8"/>
      <c r="B26" s="8"/>
      <c r="C26" s="9"/>
      <c r="D26" s="9"/>
      <c r="E26" s="9"/>
      <c r="F26" s="9"/>
    </row>
    <row r="27" spans="1:6" ht="14.25">
      <c r="A27" s="8"/>
      <c r="B27" s="8"/>
      <c r="C27" s="9"/>
      <c r="D27" s="9"/>
      <c r="E27" s="9"/>
      <c r="F27" s="9"/>
    </row>
    <row r="28" spans="1:6" ht="14.25">
      <c r="A28" s="8"/>
      <c r="B28" s="8"/>
      <c r="C28" s="9"/>
      <c r="D28" s="9"/>
      <c r="E28" s="9"/>
      <c r="F28" s="9"/>
    </row>
    <row r="29" spans="1:6" ht="14.25">
      <c r="A29" s="8"/>
      <c r="B29" s="8"/>
      <c r="C29" s="9"/>
      <c r="D29" s="9"/>
      <c r="E29" s="9"/>
      <c r="F29" s="9"/>
    </row>
    <row r="30" spans="1:6" ht="14.25">
      <c r="A30" s="8"/>
      <c r="B30" s="8"/>
      <c r="C30" s="9"/>
      <c r="D30" s="9"/>
      <c r="E30" s="9"/>
      <c r="F30" s="9"/>
    </row>
    <row r="31" spans="1:6" ht="14.25">
      <c r="A31" s="8"/>
      <c r="B31" s="8"/>
      <c r="C31" s="9"/>
      <c r="D31" s="9"/>
      <c r="E31" s="9"/>
      <c r="F31" s="9"/>
    </row>
    <row r="32" spans="1:6" ht="14.25">
      <c r="A32" s="8"/>
      <c r="B32" s="8"/>
      <c r="C32" s="9"/>
      <c r="D32" s="9"/>
      <c r="E32" s="9"/>
      <c r="F32" s="9"/>
    </row>
    <row r="33" spans="1:6" ht="14.25">
      <c r="A33" s="8"/>
      <c r="B33" s="8"/>
      <c r="C33" s="9"/>
      <c r="D33" s="9"/>
      <c r="E33" s="9"/>
      <c r="F33" s="9"/>
    </row>
    <row r="34" spans="1:6" ht="14.25">
      <c r="A34" s="8"/>
      <c r="B34" s="8"/>
      <c r="C34" s="9"/>
      <c r="D34" s="9"/>
      <c r="E34" s="9"/>
      <c r="F34" s="9"/>
    </row>
    <row r="35" spans="1:6" ht="14.25">
      <c r="A35" s="8"/>
      <c r="B35" s="8"/>
      <c r="C35" s="9"/>
      <c r="D35" s="9"/>
      <c r="E35" s="9"/>
      <c r="F35" s="9"/>
    </row>
    <row r="36" spans="1:6" ht="14.25">
      <c r="A36" s="8"/>
      <c r="B36" s="8"/>
      <c r="C36" s="9"/>
      <c r="D36" s="9"/>
      <c r="E36" s="9"/>
      <c r="F36" s="9"/>
    </row>
    <row r="37" spans="1:6" ht="14.25">
      <c r="A37" s="8"/>
      <c r="B37" s="8"/>
      <c r="C37" s="9"/>
      <c r="D37" s="9"/>
      <c r="E37" s="9"/>
      <c r="F37" s="9"/>
    </row>
    <row r="38" spans="1:6" ht="14.25">
      <c r="A38" s="9"/>
      <c r="B38" s="9"/>
      <c r="C38" s="9"/>
      <c r="D38" s="9"/>
      <c r="E38" s="9"/>
      <c r="F38" s="9"/>
    </row>
    <row r="39" spans="1:6" ht="14.25">
      <c r="A39" s="9"/>
      <c r="B39" s="9"/>
      <c r="C39" s="9"/>
      <c r="D39" s="9"/>
      <c r="E39" s="9"/>
      <c r="F39" s="9"/>
    </row>
    <row r="40" spans="1:6" ht="14.25">
      <c r="A40" s="9"/>
      <c r="B40" s="9"/>
      <c r="C40" s="9"/>
      <c r="D40" s="9"/>
      <c r="E40" s="9"/>
      <c r="F40" s="9"/>
    </row>
    <row r="41" spans="1:6" ht="14.25">
      <c r="A41" s="9"/>
      <c r="B41" s="9"/>
      <c r="C41" s="9"/>
      <c r="D41" s="9"/>
      <c r="E41" s="9"/>
      <c r="F41" s="9"/>
    </row>
    <row r="42" spans="1:6" ht="14.25">
      <c r="A42" s="9"/>
      <c r="B42" s="9"/>
      <c r="C42" s="9"/>
      <c r="D42" s="9"/>
      <c r="E42" s="9"/>
      <c r="F42" s="9"/>
    </row>
    <row r="43" spans="1:6" ht="14.25">
      <c r="A43" s="9"/>
      <c r="B43" s="9"/>
      <c r="C43" s="9"/>
      <c r="D43" s="9"/>
      <c r="E43" s="9"/>
      <c r="F43" s="9"/>
    </row>
    <row r="44" spans="1:6" ht="14.25">
      <c r="A44" s="9"/>
      <c r="B44" s="9"/>
      <c r="C44" s="9"/>
      <c r="D44" s="9"/>
      <c r="E44" s="9"/>
      <c r="F44" s="9"/>
    </row>
    <row r="45" spans="1:6" ht="14.25">
      <c r="A45" s="9"/>
      <c r="B45" s="9"/>
      <c r="C45" s="9"/>
      <c r="D45" s="9"/>
      <c r="E45" s="9"/>
      <c r="F45" s="9"/>
    </row>
    <row r="46" spans="1:6" ht="14.25">
      <c r="A46" s="9"/>
      <c r="B46" s="9"/>
      <c r="C46" s="9"/>
      <c r="D46" s="9"/>
      <c r="E46" s="9"/>
      <c r="F46" s="9"/>
    </row>
    <row r="47" spans="1:6" ht="14.25">
      <c r="A47" s="9"/>
      <c r="B47" s="9"/>
      <c r="C47" s="9"/>
      <c r="D47" s="9"/>
      <c r="E47" s="9"/>
      <c r="F47" s="9"/>
    </row>
    <row r="48" spans="1:6" ht="14.25">
      <c r="A48" s="9"/>
      <c r="B48" s="9"/>
      <c r="C48" s="9"/>
      <c r="D48" s="9"/>
      <c r="E48" s="9"/>
      <c r="F48" s="9"/>
    </row>
    <row r="49" spans="1:6" ht="14.25">
      <c r="A49" s="9"/>
      <c r="B49" s="9"/>
      <c r="C49" s="9"/>
      <c r="D49" s="9"/>
      <c r="E49" s="9"/>
      <c r="F49" s="9"/>
    </row>
    <row r="50" spans="1:6" ht="14.25">
      <c r="A50" s="9"/>
      <c r="B50" s="9"/>
      <c r="C50" s="9"/>
      <c r="D50" s="9"/>
      <c r="E50" s="9"/>
      <c r="F50" s="9"/>
    </row>
    <row r="51" spans="1:6" ht="14.25">
      <c r="A51" s="9"/>
      <c r="B51" s="9"/>
      <c r="C51" s="9"/>
      <c r="D51" s="9"/>
      <c r="E51" s="9"/>
      <c r="F51" s="9"/>
    </row>
    <row r="52" spans="1:6" ht="14.25">
      <c r="A52" s="9"/>
      <c r="B52" s="9"/>
      <c r="C52" s="9"/>
      <c r="D52" s="9"/>
      <c r="E52" s="9"/>
      <c r="F52" s="9"/>
    </row>
    <row r="53" spans="1:6" ht="14.25">
      <c r="A53" s="9"/>
      <c r="B53" s="9"/>
      <c r="C53" s="9"/>
      <c r="D53" s="9"/>
      <c r="E53" s="9"/>
      <c r="F53" s="9"/>
    </row>
    <row r="54" spans="1:6" ht="14.25">
      <c r="A54" s="9"/>
      <c r="B54" s="9"/>
      <c r="C54" s="9"/>
      <c r="D54" s="9"/>
      <c r="E54" s="9"/>
      <c r="F54" s="9"/>
    </row>
    <row r="55" spans="1:6" ht="14.25">
      <c r="A55" s="9"/>
      <c r="B55" s="9"/>
      <c r="C55" s="9"/>
      <c r="D55" s="9"/>
      <c r="E55" s="9"/>
      <c r="F55" s="9"/>
    </row>
    <row r="56" spans="1:6" ht="14.25">
      <c r="A56" s="9"/>
      <c r="B56" s="9"/>
      <c r="C56" s="9"/>
      <c r="D56" s="9"/>
      <c r="E56" s="9"/>
      <c r="F56" s="9"/>
    </row>
    <row r="57" spans="1:6" ht="14.25">
      <c r="A57" s="9"/>
      <c r="B57" s="9"/>
      <c r="C57" s="9"/>
      <c r="D57" s="9"/>
      <c r="E57" s="9"/>
      <c r="F57" s="9"/>
    </row>
    <row r="58" spans="1:6" ht="14.25">
      <c r="A58" s="9"/>
      <c r="B58" s="9"/>
      <c r="C58" s="9"/>
      <c r="D58" s="9"/>
      <c r="E58" s="9"/>
      <c r="F58" s="9"/>
    </row>
    <row r="59" spans="1:6" ht="14.25">
      <c r="A59" s="9"/>
      <c r="B59" s="9"/>
      <c r="C59" s="9"/>
      <c r="D59" s="9"/>
      <c r="E59" s="9"/>
      <c r="F59" s="9"/>
    </row>
    <row r="60" spans="1:6" ht="14.25">
      <c r="A60" s="9"/>
      <c r="B60" s="9"/>
      <c r="C60" s="9"/>
      <c r="D60" s="9"/>
      <c r="E60" s="9"/>
      <c r="F60" s="9"/>
    </row>
    <row r="61" spans="1:6" ht="14.25">
      <c r="A61" s="9"/>
      <c r="B61" s="9"/>
      <c r="C61" s="9"/>
      <c r="D61" s="9"/>
      <c r="E61" s="9"/>
      <c r="F61" s="9"/>
    </row>
    <row r="62" spans="1:6" ht="14.25">
      <c r="A62" s="9"/>
      <c r="B62" s="9"/>
      <c r="C62" s="9"/>
      <c r="D62" s="9"/>
      <c r="E62" s="9"/>
      <c r="F62" s="9"/>
    </row>
    <row r="63" spans="1:6" ht="14.25">
      <c r="A63" s="9"/>
      <c r="B63" s="9"/>
      <c r="C63" s="9"/>
      <c r="D63" s="9"/>
      <c r="E63" s="9"/>
      <c r="F63" s="9"/>
    </row>
    <row r="64" spans="1:6" ht="14.25">
      <c r="A64" s="9"/>
      <c r="B64" s="9"/>
      <c r="C64" s="9"/>
      <c r="D64" s="9"/>
      <c r="E64" s="9"/>
      <c r="F64" s="9"/>
    </row>
    <row r="65" spans="1:6" ht="14.25">
      <c r="A65" s="9"/>
      <c r="B65" s="9"/>
      <c r="C65" s="9"/>
      <c r="D65" s="9"/>
      <c r="E65" s="9"/>
      <c r="F65" s="9"/>
    </row>
    <row r="66" spans="1:6" ht="14.25">
      <c r="A66" s="9"/>
      <c r="B66" s="9"/>
      <c r="C66" s="9"/>
      <c r="D66" s="9"/>
      <c r="E66" s="9"/>
      <c r="F66" s="9"/>
    </row>
    <row r="67" spans="1:6" ht="14.25">
      <c r="A67" s="9"/>
      <c r="B67" s="9"/>
      <c r="C67" s="9"/>
      <c r="D67" s="9"/>
      <c r="E67" s="9"/>
      <c r="F67" s="9"/>
    </row>
    <row r="68" spans="1:6" ht="14.25">
      <c r="A68" s="9"/>
      <c r="B68" s="9"/>
      <c r="C68" s="9"/>
      <c r="D68" s="9"/>
      <c r="E68" s="9"/>
      <c r="F68" s="9"/>
    </row>
    <row r="69" spans="1:6" ht="14.25">
      <c r="A69" s="9"/>
      <c r="B69" s="9"/>
      <c r="C69" s="9"/>
      <c r="D69" s="9"/>
      <c r="E69" s="9"/>
      <c r="F69" s="9"/>
    </row>
    <row r="70" spans="1:6" ht="14.25">
      <c r="A70" s="9"/>
      <c r="B70" s="9"/>
      <c r="C70" s="9"/>
      <c r="D70" s="9"/>
      <c r="E70" s="9"/>
      <c r="F70" s="9"/>
    </row>
    <row r="71" spans="1:6" ht="14.25">
      <c r="A71" s="9"/>
      <c r="B71" s="9"/>
      <c r="C71" s="9"/>
      <c r="D71" s="9"/>
      <c r="E71" s="9"/>
      <c r="F71" s="9"/>
    </row>
    <row r="72" spans="1:6" ht="14.25">
      <c r="A72" s="9"/>
      <c r="B72" s="9"/>
      <c r="C72" s="9"/>
      <c r="D72" s="9"/>
      <c r="E72" s="9"/>
      <c r="F72" s="9"/>
    </row>
    <row r="73" spans="1:6" ht="14.25">
      <c r="A73" s="9"/>
      <c r="B73" s="9"/>
      <c r="C73" s="9"/>
      <c r="D73" s="9"/>
      <c r="E73" s="9"/>
      <c r="F73" s="9"/>
    </row>
    <row r="74" spans="1:6" ht="14.25">
      <c r="A74" s="9"/>
      <c r="B74" s="9"/>
      <c r="C74" s="9"/>
      <c r="D74" s="9"/>
      <c r="E74" s="9"/>
      <c r="F74" s="9"/>
    </row>
    <row r="75" spans="1:6" ht="14.25">
      <c r="A75" s="9"/>
      <c r="B75" s="9"/>
      <c r="C75" s="9"/>
      <c r="D75" s="9"/>
      <c r="E75" s="9"/>
      <c r="F75" s="9"/>
    </row>
    <row r="76" spans="1:6" ht="14.25">
      <c r="A76" s="9"/>
      <c r="B76" s="9"/>
      <c r="C76" s="9"/>
      <c r="D76" s="9"/>
      <c r="E76" s="9"/>
      <c r="F76" s="9"/>
    </row>
    <row r="77" spans="1:6" ht="14.25">
      <c r="A77" s="9"/>
      <c r="B77" s="9"/>
      <c r="C77" s="9"/>
      <c r="D77" s="9"/>
      <c r="E77" s="9"/>
      <c r="F77" s="9"/>
    </row>
    <row r="78" spans="1:6" ht="14.25">
      <c r="A78" s="9"/>
      <c r="B78" s="9"/>
      <c r="C78" s="9"/>
      <c r="D78" s="9"/>
      <c r="E78" s="9"/>
      <c r="F78" s="9"/>
    </row>
    <row r="79" spans="1:6" ht="14.25">
      <c r="A79" s="9"/>
      <c r="B79" s="9"/>
      <c r="C79" s="9"/>
      <c r="D79" s="9"/>
      <c r="E79" s="9"/>
      <c r="F79" s="9"/>
    </row>
    <row r="80" spans="1:6" ht="14.25">
      <c r="A80" s="9"/>
      <c r="B80" s="9"/>
      <c r="C80" s="9"/>
      <c r="D80" s="9"/>
      <c r="E80" s="9"/>
      <c r="F80" s="9"/>
    </row>
    <row r="81" spans="1:6" ht="14.25">
      <c r="A81" s="9"/>
      <c r="B81" s="9"/>
      <c r="C81" s="9"/>
      <c r="D81" s="9"/>
      <c r="E81" s="9"/>
      <c r="F81" s="9"/>
    </row>
    <row r="82" spans="1:6" ht="14.25">
      <c r="A82" s="9"/>
      <c r="B82" s="9"/>
      <c r="C82" s="9"/>
      <c r="D82" s="9"/>
      <c r="E82" s="9"/>
      <c r="F82" s="9"/>
    </row>
    <row r="83" spans="1:6" ht="14.25">
      <c r="A83" s="9"/>
      <c r="B83" s="9"/>
      <c r="C83" s="9"/>
      <c r="D83" s="9"/>
      <c r="E83" s="9"/>
      <c r="F83" s="9"/>
    </row>
    <row r="84" spans="1:6" ht="14.25">
      <c r="A84" s="9"/>
      <c r="B84" s="9"/>
      <c r="C84" s="9"/>
      <c r="D84" s="9"/>
      <c r="E84" s="9"/>
      <c r="F84" s="9"/>
    </row>
    <row r="85" spans="1:6" ht="14.25">
      <c r="A85" s="9"/>
      <c r="B85" s="9"/>
      <c r="C85" s="9"/>
      <c r="D85" s="9"/>
      <c r="E85" s="9"/>
      <c r="F85" s="9"/>
    </row>
    <row r="86" spans="1:6" ht="14.25">
      <c r="A86" s="9"/>
      <c r="B86" s="9"/>
      <c r="C86" s="9"/>
      <c r="D86" s="9"/>
      <c r="E86" s="9"/>
      <c r="F86" s="9"/>
    </row>
    <row r="87" spans="1:6" ht="14.25">
      <c r="A87" s="9"/>
      <c r="B87" s="9"/>
      <c r="C87" s="9"/>
      <c r="D87" s="9"/>
      <c r="E87" s="9"/>
      <c r="F87" s="9"/>
    </row>
    <row r="88" spans="1:6" ht="14.25">
      <c r="A88" s="9"/>
      <c r="B88" s="9"/>
      <c r="C88" s="9"/>
      <c r="D88" s="9"/>
      <c r="E88" s="9"/>
      <c r="F88" s="9"/>
    </row>
    <row r="89" spans="1:6" ht="14.25">
      <c r="A89" s="9"/>
      <c r="B89" s="9"/>
      <c r="C89" s="9"/>
      <c r="D89" s="9"/>
      <c r="E89" s="9"/>
      <c r="F89" s="9"/>
    </row>
    <row r="90" spans="1:6" ht="14.25">
      <c r="A90" s="9"/>
      <c r="B90" s="9"/>
      <c r="C90" s="9"/>
      <c r="D90" s="9"/>
      <c r="E90" s="9"/>
      <c r="F90" s="9"/>
    </row>
    <row r="91" spans="1:6" ht="14.25">
      <c r="A91" s="9"/>
      <c r="B91" s="9"/>
      <c r="C91" s="9"/>
      <c r="D91" s="9"/>
      <c r="E91" s="9"/>
      <c r="F91" s="9"/>
    </row>
    <row r="92" spans="1:6" ht="14.25">
      <c r="A92" s="9"/>
      <c r="B92" s="9"/>
      <c r="C92" s="9"/>
      <c r="D92" s="9"/>
      <c r="E92" s="9"/>
      <c r="F92" s="9"/>
    </row>
    <row r="93" spans="1:6" ht="14.25">
      <c r="A93" s="9"/>
      <c r="B93" s="9"/>
      <c r="C93" s="9"/>
      <c r="D93" s="9"/>
      <c r="E93" s="9"/>
      <c r="F93" s="9"/>
    </row>
    <row r="94" spans="1:6" ht="14.25">
      <c r="A94" s="9"/>
      <c r="B94" s="9"/>
      <c r="C94" s="9"/>
      <c r="D94" s="9"/>
      <c r="E94" s="9"/>
      <c r="F94" s="9"/>
    </row>
    <row r="95" spans="1:6" ht="14.25">
      <c r="A95" s="9"/>
      <c r="B95" s="9"/>
      <c r="C95" s="9"/>
      <c r="D95" s="9"/>
      <c r="E95" s="9"/>
      <c r="F95" s="9"/>
    </row>
    <row r="96" spans="1:6" ht="14.25">
      <c r="A96" s="9"/>
      <c r="B96" s="9"/>
      <c r="C96" s="9"/>
      <c r="D96" s="9"/>
      <c r="E96" s="9"/>
      <c r="F96" s="9"/>
    </row>
    <row r="97" spans="1:6" ht="14.25">
      <c r="A97" s="9"/>
      <c r="B97" s="9"/>
      <c r="C97" s="9"/>
      <c r="D97" s="9"/>
      <c r="E97" s="9"/>
      <c r="F97" s="9"/>
    </row>
    <row r="98" spans="1:6" ht="14.25">
      <c r="A98" s="9"/>
      <c r="B98" s="9"/>
      <c r="C98" s="9"/>
      <c r="D98" s="9"/>
      <c r="E98" s="9"/>
      <c r="F98" s="9"/>
    </row>
    <row r="99" spans="1:6" ht="14.25">
      <c r="A99" s="9"/>
      <c r="B99" s="9"/>
      <c r="C99" s="9"/>
      <c r="D99" s="9"/>
      <c r="E99" s="9"/>
      <c r="F99" s="9"/>
    </row>
    <row r="100" spans="1:6" ht="14.25">
      <c r="A100" s="9"/>
      <c r="B100" s="9"/>
      <c r="C100" s="9"/>
      <c r="D100" s="9"/>
      <c r="E100" s="9"/>
      <c r="F100" s="9"/>
    </row>
    <row r="101" spans="1:6" ht="14.25">
      <c r="A101" s="9"/>
      <c r="B101" s="9"/>
      <c r="C101" s="9"/>
      <c r="D101" s="9"/>
      <c r="E101" s="9"/>
      <c r="F101" s="9"/>
    </row>
    <row r="102" spans="1:6" ht="14.25">
      <c r="A102" s="9"/>
      <c r="B102" s="9"/>
      <c r="C102" s="9"/>
      <c r="D102" s="9"/>
      <c r="E102" s="9"/>
      <c r="F102" s="9"/>
    </row>
    <row r="103" spans="1:6" ht="14.25">
      <c r="A103" s="9"/>
      <c r="B103" s="9"/>
      <c r="C103" s="9"/>
      <c r="D103" s="9"/>
      <c r="E103" s="9"/>
      <c r="F103" s="9"/>
    </row>
    <row r="104" spans="1:6" ht="14.25">
      <c r="A104" s="9"/>
      <c r="B104" s="9"/>
      <c r="C104" s="9"/>
      <c r="D104" s="9"/>
      <c r="E104" s="9"/>
      <c r="F104" s="9"/>
    </row>
    <row r="105" spans="1:6" ht="14.25">
      <c r="A105" s="9"/>
      <c r="B105" s="9"/>
      <c r="C105" s="9"/>
      <c r="D105" s="9"/>
      <c r="E105" s="9"/>
      <c r="F105" s="9"/>
    </row>
    <row r="106" spans="1:6" ht="14.25">
      <c r="A106" s="9"/>
      <c r="B106" s="9"/>
      <c r="C106" s="9"/>
      <c r="D106" s="9"/>
      <c r="E106" s="9"/>
      <c r="F106" s="9"/>
    </row>
    <row r="107" spans="1:6" ht="14.25">
      <c r="A107" s="9"/>
      <c r="B107" s="9"/>
      <c r="C107" s="9"/>
      <c r="D107" s="9"/>
      <c r="E107" s="9"/>
      <c r="F107" s="9"/>
    </row>
    <row r="108" spans="1:6" ht="14.25">
      <c r="A108" s="9"/>
      <c r="B108" s="9"/>
      <c r="C108" s="9"/>
      <c r="D108" s="9"/>
      <c r="E108" s="9"/>
      <c r="F108" s="9"/>
    </row>
    <row r="109" spans="1:6" ht="14.25">
      <c r="A109" s="9"/>
      <c r="B109" s="9"/>
      <c r="C109" s="9"/>
      <c r="D109" s="9"/>
      <c r="E109" s="9"/>
      <c r="F109" s="9"/>
    </row>
    <row r="110" spans="1:6" ht="14.25">
      <c r="A110" s="9"/>
      <c r="B110" s="9"/>
      <c r="C110" s="9"/>
      <c r="D110" s="9"/>
      <c r="E110" s="9"/>
      <c r="F110" s="9"/>
    </row>
    <row r="111" spans="1:6" ht="14.25">
      <c r="A111" s="9"/>
      <c r="B111" s="9"/>
      <c r="C111" s="9"/>
      <c r="D111" s="9"/>
      <c r="E111" s="9"/>
      <c r="F111" s="9"/>
    </row>
    <row r="112" spans="1:6" ht="14.25">
      <c r="A112" s="9"/>
      <c r="B112" s="9"/>
      <c r="C112" s="9"/>
      <c r="D112" s="9"/>
      <c r="E112" s="9"/>
      <c r="F112" s="9"/>
    </row>
    <row r="113" spans="1:6" ht="14.25">
      <c r="A113" s="9"/>
      <c r="B113" s="9"/>
      <c r="C113" s="9"/>
      <c r="D113" s="9"/>
      <c r="E113" s="9"/>
      <c r="F113" s="9"/>
    </row>
    <row r="114" spans="1:6" ht="14.25">
      <c r="A114" s="9"/>
      <c r="B114" s="9"/>
      <c r="C114" s="9"/>
      <c r="D114" s="9"/>
      <c r="E114" s="9"/>
      <c r="F114" s="9"/>
    </row>
    <row r="115" spans="1:6" ht="14.25">
      <c r="A115" s="9"/>
      <c r="B115" s="9"/>
      <c r="C115" s="9"/>
      <c r="D115" s="9"/>
      <c r="E115" s="9"/>
      <c r="F115" s="9"/>
    </row>
    <row r="116" spans="1:6" ht="14.25">
      <c r="A116" s="9"/>
      <c r="B116" s="9"/>
      <c r="C116" s="9"/>
      <c r="D116" s="9"/>
      <c r="E116" s="9"/>
      <c r="F116" s="9"/>
    </row>
    <row r="117" spans="1:6" ht="14.25">
      <c r="A117" s="9"/>
      <c r="B117" s="9"/>
      <c r="C117" s="9"/>
      <c r="D117" s="9"/>
      <c r="E117" s="9"/>
      <c r="F117" s="9"/>
    </row>
    <row r="118" spans="1:6" ht="14.25">
      <c r="A118" s="9"/>
      <c r="B118" s="9"/>
      <c r="C118" s="9"/>
      <c r="D118" s="9"/>
      <c r="E118" s="9"/>
      <c r="F118" s="9"/>
    </row>
    <row r="119" spans="1:6" ht="14.25">
      <c r="A119" s="9"/>
      <c r="B119" s="9"/>
      <c r="C119" s="9"/>
      <c r="D119" s="9"/>
      <c r="E119" s="9"/>
      <c r="F119" s="9"/>
    </row>
    <row r="120" spans="1:6" ht="14.25">
      <c r="A120" s="9"/>
      <c r="B120" s="9"/>
      <c r="C120" s="9"/>
      <c r="D120" s="9"/>
      <c r="E120" s="9"/>
      <c r="F120" s="9"/>
    </row>
    <row r="121" spans="1:6" ht="14.25">
      <c r="A121" s="9"/>
      <c r="B121" s="9"/>
      <c r="C121" s="9"/>
      <c r="D121" s="9"/>
      <c r="E121" s="9"/>
      <c r="F121" s="9"/>
    </row>
    <row r="122" spans="1:6" ht="14.25">
      <c r="A122" s="9"/>
      <c r="B122" s="9"/>
      <c r="C122" s="9"/>
      <c r="D122" s="9"/>
      <c r="E122" s="9"/>
      <c r="F122" s="9"/>
    </row>
    <row r="123" spans="1:6" ht="14.25">
      <c r="A123" s="9"/>
      <c r="B123" s="9"/>
      <c r="C123" s="9"/>
      <c r="D123" s="9"/>
      <c r="E123" s="9"/>
      <c r="F123" s="9"/>
    </row>
    <row r="124" spans="1:6" ht="14.25">
      <c r="A124" s="9"/>
      <c r="B124" s="9"/>
      <c r="C124" s="9"/>
      <c r="D124" s="9"/>
      <c r="E124" s="9"/>
      <c r="F124" s="9"/>
    </row>
    <row r="125" spans="1:6" ht="14.25">
      <c r="A125" s="9"/>
      <c r="B125" s="9"/>
      <c r="C125" s="9"/>
      <c r="D125" s="9"/>
      <c r="E125" s="9"/>
      <c r="F125" s="9"/>
    </row>
    <row r="126" spans="1:6" ht="14.25">
      <c r="A126" s="9"/>
      <c r="B126" s="9"/>
      <c r="C126" s="9"/>
      <c r="D126" s="9"/>
      <c r="E126" s="9"/>
      <c r="F126" s="9"/>
    </row>
    <row r="127" spans="1:6" ht="14.25">
      <c r="A127" s="9"/>
      <c r="B127" s="9"/>
      <c r="C127" s="9"/>
      <c r="D127" s="9"/>
      <c r="E127" s="9"/>
      <c r="F127" s="9"/>
    </row>
    <row r="128" spans="1:6" ht="14.25">
      <c r="A128" s="9"/>
      <c r="B128" s="9"/>
      <c r="C128" s="9"/>
      <c r="D128" s="9"/>
      <c r="E128" s="9"/>
      <c r="F128" s="9"/>
    </row>
    <row r="129" spans="1:6" ht="14.25">
      <c r="A129" s="9"/>
      <c r="B129" s="9"/>
      <c r="C129" s="9"/>
      <c r="D129" s="9"/>
      <c r="E129" s="9"/>
      <c r="F129" s="9"/>
    </row>
    <row r="130" spans="1:6" ht="14.25">
      <c r="A130" s="9"/>
      <c r="B130" s="9"/>
      <c r="C130" s="9"/>
      <c r="D130" s="9"/>
      <c r="E130" s="9"/>
      <c r="F130" s="9"/>
    </row>
    <row r="131" spans="1:6" ht="14.25">
      <c r="A131" s="9"/>
      <c r="B131" s="9"/>
      <c r="C131" s="9"/>
      <c r="D131" s="9"/>
      <c r="E131" s="9"/>
      <c r="F131" s="9"/>
    </row>
    <row r="132" spans="1:6" ht="14.25">
      <c r="A132" s="9"/>
      <c r="B132" s="9"/>
      <c r="C132" s="9"/>
      <c r="D132" s="9"/>
      <c r="E132" s="9"/>
      <c r="F132" s="9"/>
    </row>
    <row r="133" spans="1:6" ht="14.25">
      <c r="A133" s="9"/>
      <c r="B133" s="9"/>
      <c r="C133" s="9"/>
      <c r="D133" s="9"/>
      <c r="E133" s="9"/>
      <c r="F133" s="9"/>
    </row>
    <row r="134" spans="1:6" ht="14.25">
      <c r="A134" s="9"/>
      <c r="B134" s="9"/>
      <c r="C134" s="9"/>
      <c r="D134" s="9"/>
      <c r="E134" s="9"/>
      <c r="F134" s="9"/>
    </row>
    <row r="135" spans="1:6" ht="14.25">
      <c r="A135" s="9"/>
      <c r="B135" s="9"/>
      <c r="C135" s="9"/>
      <c r="D135" s="9"/>
      <c r="E135" s="9"/>
      <c r="F135" s="9"/>
    </row>
    <row r="136" spans="1:6" ht="14.25">
      <c r="A136" s="9"/>
      <c r="B136" s="9"/>
      <c r="C136" s="9"/>
      <c r="D136" s="9"/>
      <c r="E136" s="9"/>
      <c r="F136" s="9"/>
    </row>
    <row r="137" spans="1:6" ht="14.25">
      <c r="A137" s="9"/>
      <c r="B137" s="9"/>
      <c r="C137" s="9"/>
      <c r="D137" s="9"/>
      <c r="E137" s="9"/>
      <c r="F137" s="9"/>
    </row>
    <row r="138" spans="1:6" ht="14.25">
      <c r="A138" s="9"/>
      <c r="B138" s="9"/>
      <c r="C138" s="9"/>
      <c r="D138" s="9"/>
      <c r="E138" s="9"/>
      <c r="F138" s="9"/>
    </row>
    <row r="139" spans="1:6" ht="14.25">
      <c r="A139" s="9"/>
      <c r="B139" s="9"/>
      <c r="C139" s="9"/>
      <c r="D139" s="9"/>
      <c r="E139" s="9"/>
      <c r="F139" s="9"/>
    </row>
    <row r="140" spans="1:6" ht="14.25">
      <c r="A140" s="9"/>
      <c r="B140" s="9"/>
      <c r="C140" s="9"/>
      <c r="D140" s="9"/>
      <c r="E140" s="9"/>
      <c r="F140" s="9"/>
    </row>
    <row r="141" spans="1:6" ht="14.25">
      <c r="A141" s="9"/>
      <c r="B141" s="9"/>
      <c r="C141" s="9"/>
      <c r="D141" s="9"/>
      <c r="E141" s="9"/>
      <c r="F141" s="9"/>
    </row>
    <row r="142" spans="1:6" ht="14.25">
      <c r="A142" s="9"/>
      <c r="B142" s="9"/>
      <c r="C142" s="9"/>
      <c r="D142" s="9"/>
      <c r="E142" s="9"/>
      <c r="F142" s="9"/>
    </row>
    <row r="143" spans="1:6" ht="14.25">
      <c r="A143" s="9"/>
      <c r="B143" s="9"/>
      <c r="C143" s="9"/>
      <c r="D143" s="9"/>
      <c r="E143" s="9"/>
      <c r="F143" s="9"/>
    </row>
    <row r="144" spans="1:6" ht="14.25">
      <c r="A144" s="9"/>
      <c r="B144" s="9"/>
      <c r="C144" s="9"/>
      <c r="D144" s="9"/>
      <c r="E144" s="9"/>
      <c r="F144" s="9"/>
    </row>
    <row r="145" spans="1:6" ht="14.25">
      <c r="A145" s="9"/>
      <c r="B145" s="9"/>
      <c r="C145" s="9"/>
      <c r="D145" s="9"/>
      <c r="E145" s="9"/>
      <c r="F145" s="9"/>
    </row>
    <row r="146" spans="1:6" ht="14.25">
      <c r="A146" s="9"/>
      <c r="B146" s="9"/>
      <c r="C146" s="9"/>
      <c r="D146" s="9"/>
      <c r="E146" s="9"/>
      <c r="F146" s="9"/>
    </row>
    <row r="147" spans="1:6" ht="14.25">
      <c r="A147" s="9"/>
      <c r="B147" s="9"/>
      <c r="C147" s="9"/>
      <c r="D147" s="9"/>
      <c r="E147" s="9"/>
      <c r="F147" s="9"/>
    </row>
    <row r="148" spans="1:6" ht="14.25">
      <c r="A148" s="9"/>
      <c r="B148" s="9"/>
      <c r="C148" s="9"/>
      <c r="D148" s="9"/>
      <c r="E148" s="9"/>
      <c r="F148" s="9"/>
    </row>
    <row r="149" spans="1:6" ht="14.25">
      <c r="A149" s="9"/>
      <c r="B149" s="9"/>
      <c r="C149" s="9"/>
      <c r="D149" s="9"/>
      <c r="E149" s="9"/>
      <c r="F149" s="9"/>
    </row>
    <row r="150" spans="1:6" ht="14.25">
      <c r="A150" s="9"/>
      <c r="B150" s="9"/>
      <c r="C150" s="9"/>
      <c r="D150" s="9"/>
      <c r="E150" s="9"/>
      <c r="F150" s="9"/>
    </row>
    <row r="151" spans="1:6" ht="14.25">
      <c r="A151" s="9"/>
      <c r="B151" s="9"/>
      <c r="C151" s="9"/>
      <c r="D151" s="9"/>
      <c r="E151" s="9"/>
      <c r="F151" s="9"/>
    </row>
    <row r="152" spans="1:6" ht="14.25">
      <c r="A152" s="9"/>
      <c r="B152" s="9"/>
      <c r="C152" s="9"/>
      <c r="D152" s="9"/>
      <c r="E152" s="9"/>
      <c r="F152" s="9"/>
    </row>
    <row r="153" spans="1:6" ht="14.25">
      <c r="A153" s="9"/>
      <c r="B153" s="9"/>
      <c r="C153" s="9"/>
      <c r="D153" s="9"/>
      <c r="E153" s="9"/>
      <c r="F153" s="9"/>
    </row>
    <row r="154" spans="1:6" ht="14.25">
      <c r="A154" s="9"/>
      <c r="B154" s="9"/>
      <c r="C154" s="9"/>
      <c r="D154" s="9"/>
      <c r="E154" s="9"/>
      <c r="F154" s="9"/>
    </row>
    <row r="155" spans="1:6" ht="14.25">
      <c r="A155" s="9"/>
      <c r="B155" s="9"/>
      <c r="C155" s="9"/>
      <c r="D155" s="9"/>
      <c r="E155" s="9"/>
      <c r="F155" s="9"/>
    </row>
    <row r="156" spans="1:6" ht="14.25">
      <c r="A156" s="9"/>
      <c r="B156" s="9"/>
      <c r="C156" s="9"/>
      <c r="D156" s="9"/>
      <c r="E156" s="9"/>
      <c r="F156" s="9"/>
    </row>
    <row r="157" spans="1:6" ht="14.25">
      <c r="A157" s="9"/>
      <c r="B157" s="9"/>
      <c r="C157" s="9"/>
      <c r="D157" s="9"/>
      <c r="E157" s="9"/>
      <c r="F157" s="9"/>
    </row>
    <row r="158" spans="1:6" ht="14.25">
      <c r="A158" s="9"/>
      <c r="B158" s="9"/>
      <c r="C158" s="9"/>
      <c r="D158" s="9"/>
      <c r="E158" s="9"/>
      <c r="F158" s="9"/>
    </row>
    <row r="159" spans="1:6" ht="14.25">
      <c r="A159" s="9"/>
      <c r="B159" s="9"/>
      <c r="C159" s="9"/>
      <c r="D159" s="9"/>
      <c r="E159" s="9"/>
      <c r="F159" s="9"/>
    </row>
    <row r="160" spans="1:6" ht="14.25">
      <c r="A160" s="9"/>
      <c r="B160" s="9"/>
      <c r="C160" s="9"/>
      <c r="D160" s="9"/>
      <c r="E160" s="9"/>
      <c r="F160" s="9"/>
    </row>
    <row r="161" spans="1:6" ht="14.25">
      <c r="A161" s="9"/>
      <c r="B161" s="9"/>
      <c r="C161" s="9"/>
      <c r="D161" s="9"/>
      <c r="E161" s="9"/>
      <c r="F161" s="9"/>
    </row>
    <row r="162" spans="1:6" ht="14.25">
      <c r="A162" s="9"/>
      <c r="B162" s="9"/>
      <c r="C162" s="9"/>
      <c r="D162" s="9"/>
      <c r="E162" s="9"/>
      <c r="F162" s="9"/>
    </row>
    <row r="163" spans="1:6" ht="14.25">
      <c r="A163" s="9"/>
      <c r="B163" s="9"/>
      <c r="C163" s="9"/>
      <c r="D163" s="9"/>
      <c r="E163" s="9"/>
      <c r="F163" s="9"/>
    </row>
    <row r="164" spans="1:6" ht="14.25">
      <c r="A164" s="9"/>
      <c r="B164" s="9"/>
      <c r="C164" s="9"/>
      <c r="D164" s="9"/>
      <c r="E164" s="9"/>
      <c r="F164" s="9"/>
    </row>
    <row r="165" spans="1:6" ht="14.25">
      <c r="A165" s="9"/>
      <c r="B165" s="9"/>
      <c r="C165" s="9"/>
      <c r="D165" s="9"/>
      <c r="E165" s="9"/>
      <c r="F165" s="9"/>
    </row>
    <row r="166" spans="1:6" ht="14.25">
      <c r="A166" s="9"/>
      <c r="B166" s="9"/>
      <c r="C166" s="9"/>
      <c r="D166" s="9"/>
      <c r="E166" s="9"/>
      <c r="F166" s="9"/>
    </row>
    <row r="167" spans="1:6" ht="14.25">
      <c r="A167" s="9"/>
      <c r="B167" s="9"/>
      <c r="C167" s="9"/>
      <c r="D167" s="9"/>
      <c r="E167" s="9"/>
      <c r="F167" s="9"/>
    </row>
    <row r="168" spans="1:6" ht="14.25">
      <c r="A168" s="9"/>
      <c r="B168" s="9"/>
      <c r="C168" s="9"/>
      <c r="D168" s="9"/>
      <c r="E168" s="9"/>
      <c r="F168" s="9"/>
    </row>
    <row r="169" spans="1:6" ht="14.25">
      <c r="A169" s="9"/>
      <c r="B169" s="9"/>
      <c r="C169" s="9"/>
      <c r="D169" s="9"/>
      <c r="E169" s="9"/>
      <c r="F169" s="9"/>
    </row>
    <row r="170" spans="1:6" ht="14.25">
      <c r="A170" s="9"/>
      <c r="B170" s="9"/>
      <c r="C170" s="9"/>
      <c r="D170" s="9"/>
      <c r="E170" s="9"/>
      <c r="F170" s="9"/>
    </row>
    <row r="171" spans="1:6" ht="14.25">
      <c r="A171" s="9"/>
      <c r="B171" s="9"/>
      <c r="C171" s="9"/>
      <c r="D171" s="9"/>
      <c r="E171" s="9"/>
      <c r="F171" s="9"/>
    </row>
    <row r="172" spans="1:6" ht="14.25">
      <c r="A172" s="9"/>
      <c r="B172" s="9"/>
      <c r="C172" s="9"/>
      <c r="D172" s="9"/>
      <c r="E172" s="9"/>
      <c r="F172" s="9"/>
    </row>
    <row r="173" spans="1:6" ht="14.25">
      <c r="A173" s="9"/>
      <c r="B173" s="9"/>
      <c r="C173" s="9"/>
      <c r="D173" s="9"/>
      <c r="E173" s="9"/>
      <c r="F173" s="9"/>
    </row>
    <row r="174" spans="1:6" ht="14.25">
      <c r="A174" s="9"/>
      <c r="B174" s="9"/>
      <c r="C174" s="9"/>
      <c r="D174" s="9"/>
      <c r="E174" s="9"/>
      <c r="F174" s="9"/>
    </row>
    <row r="175" spans="1:6" ht="14.25">
      <c r="A175" s="9"/>
      <c r="B175" s="9"/>
      <c r="C175" s="9"/>
      <c r="D175" s="9"/>
      <c r="E175" s="9"/>
      <c r="F175" s="9"/>
    </row>
    <row r="176" spans="1:6" ht="14.25">
      <c r="A176" s="9"/>
      <c r="B176" s="9"/>
      <c r="C176" s="9"/>
      <c r="D176" s="9"/>
      <c r="E176" s="9"/>
      <c r="F176" s="9"/>
    </row>
    <row r="177" spans="1:6" ht="14.25">
      <c r="A177" s="9"/>
      <c r="B177" s="9"/>
      <c r="C177" s="9"/>
      <c r="D177" s="9"/>
      <c r="E177" s="9"/>
      <c r="F177" s="9"/>
    </row>
    <row r="178" spans="1:6" ht="14.25">
      <c r="A178" s="9"/>
      <c r="B178" s="9"/>
      <c r="C178" s="9"/>
      <c r="D178" s="9"/>
      <c r="E178" s="9"/>
      <c r="F178" s="9"/>
    </row>
    <row r="179" spans="1:6" ht="14.25">
      <c r="A179" s="9"/>
      <c r="B179" s="9"/>
      <c r="C179" s="9"/>
      <c r="D179" s="9"/>
      <c r="E179" s="9"/>
      <c r="F179" s="9"/>
    </row>
    <row r="180" spans="1:6" ht="14.25">
      <c r="A180" s="9"/>
      <c r="B180" s="9"/>
      <c r="C180" s="9"/>
      <c r="D180" s="9"/>
      <c r="E180" s="9"/>
      <c r="F180" s="9"/>
    </row>
    <row r="181" spans="1:6" ht="14.25">
      <c r="A181" s="9"/>
      <c r="B181" s="9"/>
      <c r="C181" s="9"/>
      <c r="D181" s="9"/>
      <c r="E181" s="9"/>
      <c r="F181" s="9"/>
    </row>
    <row r="182" spans="1:6" ht="14.25">
      <c r="A182" s="9"/>
      <c r="B182" s="9"/>
      <c r="C182" s="9"/>
      <c r="D182" s="9"/>
      <c r="E182" s="9"/>
      <c r="F182" s="9"/>
    </row>
    <row r="183" spans="1:6" ht="14.25">
      <c r="A183" s="9"/>
      <c r="B183" s="9"/>
      <c r="C183" s="9"/>
      <c r="D183" s="9"/>
      <c r="E183" s="9"/>
      <c r="F183" s="9"/>
    </row>
    <row r="184" spans="1:6" ht="14.25">
      <c r="A184" s="9"/>
      <c r="B184" s="9"/>
      <c r="C184" s="9"/>
      <c r="D184" s="9"/>
      <c r="E184" s="9"/>
      <c r="F184" s="9"/>
    </row>
    <row r="185" spans="1:6" ht="14.25">
      <c r="A185" s="9"/>
      <c r="B185" s="9"/>
      <c r="C185" s="9"/>
      <c r="D185" s="9"/>
      <c r="E185" s="9"/>
      <c r="F185" s="9"/>
    </row>
    <row r="186" spans="1:6" ht="14.25">
      <c r="A186" s="9"/>
      <c r="B186" s="9"/>
      <c r="C186" s="9"/>
      <c r="D186" s="9"/>
      <c r="E186" s="9"/>
      <c r="F186" s="9"/>
    </row>
    <row r="187" spans="1:6" ht="14.25">
      <c r="A187" s="9"/>
      <c r="B187" s="9"/>
      <c r="C187" s="9"/>
      <c r="D187" s="9"/>
      <c r="E187" s="9"/>
      <c r="F187" s="9"/>
    </row>
    <row r="188" spans="1:6" ht="14.25">
      <c r="A188" s="9"/>
      <c r="B188" s="9"/>
      <c r="C188" s="9"/>
      <c r="D188" s="9"/>
      <c r="E188" s="9"/>
      <c r="F188" s="9"/>
    </row>
    <row r="189" spans="1:6" ht="14.25">
      <c r="A189" s="9"/>
      <c r="B189" s="9"/>
      <c r="C189" s="9"/>
      <c r="D189" s="9"/>
      <c r="E189" s="9"/>
      <c r="F189" s="9"/>
    </row>
    <row r="190" spans="1:6" ht="14.25">
      <c r="A190" s="9"/>
      <c r="B190" s="9"/>
      <c r="C190" s="9"/>
      <c r="D190" s="9"/>
      <c r="E190" s="9"/>
      <c r="F190" s="9"/>
    </row>
    <row r="191" spans="1:6" ht="14.25">
      <c r="A191" s="9"/>
      <c r="B191" s="9"/>
      <c r="C191" s="9"/>
      <c r="D191" s="9"/>
      <c r="E191" s="9"/>
      <c r="F191" s="9"/>
    </row>
    <row r="192" spans="1:6" ht="14.25">
      <c r="A192" s="9"/>
      <c r="B192" s="9"/>
      <c r="C192" s="9"/>
      <c r="D192" s="9"/>
      <c r="E192" s="9"/>
      <c r="F192" s="9"/>
    </row>
    <row r="193" spans="1:6" ht="14.25">
      <c r="A193" s="9"/>
      <c r="B193" s="9"/>
      <c r="C193" s="9"/>
      <c r="D193" s="9"/>
      <c r="E193" s="9"/>
      <c r="F193" s="9"/>
    </row>
    <row r="194" spans="1:6" ht="14.25">
      <c r="A194" s="9"/>
      <c r="B194" s="9"/>
      <c r="C194" s="9"/>
      <c r="D194" s="9"/>
      <c r="E194" s="9"/>
      <c r="F194" s="9"/>
    </row>
    <row r="195" spans="1:6" ht="14.25">
      <c r="A195" s="9"/>
      <c r="B195" s="9"/>
      <c r="C195" s="9"/>
      <c r="D195" s="9"/>
      <c r="E195" s="9"/>
      <c r="F195" s="9"/>
    </row>
    <row r="196" spans="1:6" ht="14.25">
      <c r="A196" s="9"/>
      <c r="B196" s="9"/>
      <c r="C196" s="9"/>
      <c r="D196" s="9"/>
      <c r="E196" s="9"/>
      <c r="F196" s="9"/>
    </row>
    <row r="197" spans="1:6" ht="14.25">
      <c r="A197" s="9"/>
      <c r="B197" s="9"/>
      <c r="C197" s="9"/>
      <c r="D197" s="9"/>
      <c r="E197" s="9"/>
      <c r="F197" s="9"/>
    </row>
    <row r="198" spans="1:6" ht="14.25">
      <c r="A198" s="9"/>
      <c r="B198" s="9"/>
      <c r="C198" s="9"/>
      <c r="D198" s="9"/>
      <c r="E198" s="9"/>
      <c r="F198" s="9"/>
    </row>
    <row r="199" spans="1:6" ht="14.25">
      <c r="A199" s="9"/>
      <c r="B199" s="9"/>
      <c r="C199" s="9"/>
      <c r="D199" s="9"/>
      <c r="E199" s="9"/>
      <c r="F199" s="9"/>
    </row>
    <row r="200" spans="1:6" ht="14.25">
      <c r="A200" s="9"/>
      <c r="B200" s="9"/>
      <c r="C200" s="9"/>
      <c r="D200" s="9"/>
      <c r="E200" s="9"/>
      <c r="F200" s="9"/>
    </row>
    <row r="201" spans="1:6" ht="14.25">
      <c r="A201" s="9"/>
      <c r="B201" s="9"/>
      <c r="C201" s="9"/>
      <c r="D201" s="9"/>
      <c r="E201" s="9"/>
      <c r="F201" s="9"/>
    </row>
    <row r="202" spans="1:6" ht="14.25">
      <c r="A202" s="9"/>
      <c r="B202" s="9"/>
      <c r="C202" s="9"/>
      <c r="D202" s="9"/>
      <c r="E202" s="9"/>
      <c r="F202" s="9"/>
    </row>
    <row r="203" spans="1:6" ht="14.25">
      <c r="A203" s="9"/>
      <c r="B203" s="9"/>
      <c r="C203" s="9"/>
      <c r="D203" s="9"/>
      <c r="E203" s="9"/>
      <c r="F203" s="9"/>
    </row>
    <row r="204" spans="1:6" ht="14.25">
      <c r="A204" s="9"/>
      <c r="B204" s="9"/>
      <c r="C204" s="9"/>
      <c r="D204" s="9"/>
      <c r="E204" s="9"/>
      <c r="F204" s="9"/>
    </row>
    <row r="205" spans="1:6" ht="14.25">
      <c r="A205" s="9"/>
      <c r="B205" s="9"/>
      <c r="C205" s="9"/>
      <c r="D205" s="9"/>
      <c r="E205" s="9"/>
      <c r="F205" s="9"/>
    </row>
    <row r="206" spans="1:6" ht="14.25">
      <c r="A206" s="9"/>
      <c r="B206" s="9"/>
      <c r="C206" s="9"/>
      <c r="D206" s="9"/>
      <c r="E206" s="9"/>
      <c r="F206" s="9"/>
    </row>
    <row r="207" spans="1:6" ht="14.25">
      <c r="A207" s="9"/>
      <c r="B207" s="9"/>
      <c r="C207" s="9"/>
      <c r="D207" s="9"/>
      <c r="E207" s="9"/>
      <c r="F207" s="9"/>
    </row>
    <row r="208" spans="1:6" ht="14.25">
      <c r="A208" s="9"/>
      <c r="B208" s="9"/>
      <c r="C208" s="9"/>
      <c r="D208" s="9"/>
      <c r="E208" s="9"/>
      <c r="F208" s="9"/>
    </row>
    <row r="209" spans="1:6" ht="14.25">
      <c r="A209" s="9"/>
      <c r="B209" s="9"/>
      <c r="C209" s="9"/>
      <c r="D209" s="9"/>
      <c r="E209" s="9"/>
      <c r="F209" s="9"/>
    </row>
    <row r="210" spans="1:6" ht="14.25">
      <c r="A210" s="9"/>
      <c r="B210" s="9"/>
      <c r="C210" s="9"/>
      <c r="D210" s="9"/>
      <c r="E210" s="9"/>
      <c r="F210" s="9"/>
    </row>
    <row r="211" spans="1:6" ht="14.25">
      <c r="A211" s="9"/>
      <c r="B211" s="9"/>
      <c r="C211" s="9"/>
      <c r="D211" s="9"/>
      <c r="E211" s="9"/>
      <c r="F211" s="9"/>
    </row>
    <row r="212" spans="1:6" ht="14.25">
      <c r="A212" s="9"/>
      <c r="B212" s="9"/>
      <c r="C212" s="9"/>
      <c r="D212" s="9"/>
      <c r="E212" s="9"/>
      <c r="F212" s="9"/>
    </row>
    <row r="213" spans="1:6" ht="14.25">
      <c r="A213" s="9"/>
      <c r="B213" s="9"/>
      <c r="C213" s="9"/>
      <c r="D213" s="9"/>
      <c r="E213" s="9"/>
      <c r="F213" s="9"/>
    </row>
    <row r="214" spans="1:2" ht="14.25">
      <c r="A214" s="9"/>
      <c r="B214" s="9"/>
    </row>
    <row r="215" spans="1:2" ht="14.25">
      <c r="A215" s="9"/>
      <c r="B215" s="9"/>
    </row>
    <row r="216" spans="1:2" ht="14.25">
      <c r="A216" s="9"/>
      <c r="B216" s="9"/>
    </row>
    <row r="217" spans="1:2" ht="12.75" customHeight="1">
      <c r="A217" s="9"/>
      <c r="B217" s="9"/>
    </row>
    <row r="218" spans="1:2" ht="14.25">
      <c r="A218" s="9"/>
      <c r="B218" s="9"/>
    </row>
    <row r="219" spans="1:2" ht="14.25">
      <c r="A219" s="9"/>
      <c r="B219" s="9"/>
    </row>
    <row r="220" spans="1:2" ht="14.25">
      <c r="A220" s="9"/>
      <c r="B220" s="9"/>
    </row>
    <row r="221" spans="1:2" ht="14.25">
      <c r="A221" s="9"/>
      <c r="B221" s="9"/>
    </row>
    <row r="222" spans="1:2" ht="14.25">
      <c r="A222" s="9"/>
      <c r="B222" s="9"/>
    </row>
    <row r="223" spans="1:2" ht="14.25">
      <c r="A223" s="9"/>
      <c r="B223" s="9"/>
    </row>
    <row r="224" spans="1:2" ht="14.25">
      <c r="A224" s="9"/>
      <c r="B224" s="9"/>
    </row>
    <row r="225" spans="1:2" ht="14.25">
      <c r="A225" s="9"/>
      <c r="B225" s="9"/>
    </row>
    <row r="226" spans="1:2" ht="14.25">
      <c r="A226" s="9"/>
      <c r="B226" s="9"/>
    </row>
    <row r="227" spans="1:2" ht="14.25">
      <c r="A227" s="9"/>
      <c r="B227" s="9"/>
    </row>
    <row r="228" spans="1:2" ht="14.25">
      <c r="A228" s="9"/>
      <c r="B228" s="9"/>
    </row>
    <row r="229" spans="1:2" ht="14.25">
      <c r="A229" s="9"/>
      <c r="B229" s="9"/>
    </row>
    <row r="230" spans="1:2" ht="14.25">
      <c r="A230" s="9"/>
      <c r="B230" s="9"/>
    </row>
    <row r="231" spans="1:2" ht="14.25">
      <c r="A231" s="9"/>
      <c r="B231" s="9"/>
    </row>
    <row r="232" spans="1:2" ht="14.25">
      <c r="A232" s="9"/>
      <c r="B232" s="9"/>
    </row>
    <row r="233" spans="1:2" ht="14.25">
      <c r="A233" s="9"/>
      <c r="B233" s="9"/>
    </row>
    <row r="234" spans="1:2" ht="14.25">
      <c r="A234" s="9"/>
      <c r="B234" s="9"/>
    </row>
    <row r="235" spans="1:2" ht="14.25">
      <c r="A235" s="9"/>
      <c r="B235" s="9"/>
    </row>
    <row r="236" spans="1:2" ht="14.25">
      <c r="A236" s="9"/>
      <c r="B236" s="9"/>
    </row>
    <row r="237" spans="1:2" ht="14.25">
      <c r="A237" s="9"/>
      <c r="B237" s="9"/>
    </row>
    <row r="238" spans="1:2" ht="14.25">
      <c r="A238" s="9"/>
      <c r="B238" s="9"/>
    </row>
    <row r="239" spans="1:2" ht="14.25">
      <c r="A239" s="9"/>
      <c r="B239" s="9"/>
    </row>
    <row r="240" spans="1:2" ht="14.25">
      <c r="A240" s="9"/>
      <c r="B240" s="9"/>
    </row>
    <row r="241" spans="1:2" ht="14.25">
      <c r="A241" s="9"/>
      <c r="B241" s="9"/>
    </row>
    <row r="242" spans="1:2" ht="14.25">
      <c r="A242" s="9"/>
      <c r="B242" s="9"/>
    </row>
    <row r="243" spans="1:2" ht="14.25">
      <c r="A243" s="9"/>
      <c r="B243" s="9"/>
    </row>
    <row r="244" spans="1:2" ht="14.25">
      <c r="A244" s="9"/>
      <c r="B244" s="9"/>
    </row>
    <row r="245" spans="1:2" ht="14.25">
      <c r="A245" s="9"/>
      <c r="B245" s="9"/>
    </row>
    <row r="246" spans="1:2" ht="14.25">
      <c r="A246" s="9"/>
      <c r="B246" s="9"/>
    </row>
    <row r="247" spans="1:2" ht="14.25">
      <c r="A247" s="9"/>
      <c r="B247" s="9"/>
    </row>
    <row r="248" spans="1:2" ht="14.25">
      <c r="A248" s="9"/>
      <c r="B248" s="9"/>
    </row>
    <row r="249" spans="1:2" ht="14.25">
      <c r="A249" s="9"/>
      <c r="B249" s="9"/>
    </row>
    <row r="250" spans="1:2" ht="14.25">
      <c r="A250" s="9"/>
      <c r="B250" s="9"/>
    </row>
    <row r="251" spans="1:2" ht="14.25">
      <c r="A251" s="9"/>
      <c r="B251" s="9"/>
    </row>
    <row r="252" spans="1:2" ht="14.25">
      <c r="A252" s="9"/>
      <c r="B252" s="9"/>
    </row>
    <row r="253" spans="1:2" ht="14.25">
      <c r="A253" s="9"/>
      <c r="B253" s="9"/>
    </row>
    <row r="254" spans="1:2" ht="14.25">
      <c r="A254" s="9"/>
      <c r="B254" s="9"/>
    </row>
    <row r="255" spans="1:2" ht="14.25">
      <c r="A255" s="9"/>
      <c r="B255" s="9"/>
    </row>
    <row r="256" spans="1:2" ht="14.25">
      <c r="A256" s="9"/>
      <c r="B256" s="9"/>
    </row>
    <row r="257" spans="1:2" ht="14.25">
      <c r="A257" s="9"/>
      <c r="B257" s="9"/>
    </row>
    <row r="258" spans="1:2" ht="14.25">
      <c r="A258" s="9"/>
      <c r="B258" s="9"/>
    </row>
    <row r="259" spans="1:2" ht="14.25">
      <c r="A259" s="9"/>
      <c r="B259" s="9"/>
    </row>
    <row r="260" spans="1:2" ht="14.25">
      <c r="A260" s="9"/>
      <c r="B260" s="9"/>
    </row>
    <row r="261" spans="1:2" ht="14.25">
      <c r="A261" s="9"/>
      <c r="B261" s="9"/>
    </row>
    <row r="262" spans="1:2" ht="14.25">
      <c r="A262" s="9"/>
      <c r="B262" s="9"/>
    </row>
    <row r="263" spans="1:2" ht="14.25">
      <c r="A263" s="9"/>
      <c r="B263" s="9"/>
    </row>
    <row r="264" spans="1:2" ht="14.25">
      <c r="A264" s="9"/>
      <c r="B264" s="9"/>
    </row>
    <row r="265" spans="1:2" ht="14.25">
      <c r="A265" s="9"/>
      <c r="B265" s="9"/>
    </row>
    <row r="274" ht="42.75" customHeight="1"/>
    <row r="277" ht="14.25" hidden="1"/>
    <row r="279" ht="19.5" customHeight="1"/>
    <row r="280" ht="14.25" customHeight="1"/>
    <row r="282" ht="12" customHeight="1"/>
    <row r="283" ht="18" customHeight="1"/>
    <row r="284" ht="21" customHeight="1"/>
  </sheetData>
  <sheetProtection sheet="1" selectLockedCells="1"/>
  <mergeCells count="17">
    <mergeCell ref="D21:F21"/>
    <mergeCell ref="D19:E19"/>
    <mergeCell ref="A22:C22"/>
    <mergeCell ref="A13:C17"/>
    <mergeCell ref="A19:C19"/>
    <mergeCell ref="A20:C20"/>
    <mergeCell ref="A21:C21"/>
    <mergeCell ref="A2:F5"/>
    <mergeCell ref="A6:C6"/>
    <mergeCell ref="D6:F6"/>
    <mergeCell ref="D12:F12"/>
    <mergeCell ref="A11:C11"/>
    <mergeCell ref="A7:C9"/>
    <mergeCell ref="D7:E7"/>
    <mergeCell ref="D8:E8"/>
    <mergeCell ref="D9:E9"/>
    <mergeCell ref="D11:E11"/>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Aquatic Resource Mitigation Fund Calculator</dc:title>
  <dc:subject>Wetlands Mitigaiton In-Lieu Fee Payment Calculator</dc:subject>
  <dc:creator>Aquatic Resource Mitigaiton Program</dc:creator>
  <cp:keywords>permitting, compensatory, mitigation, arm fund, calculator, in-lieu fee payment</cp:keywords>
  <dc:description/>
  <cp:lastModifiedBy>Ford, Jana</cp:lastModifiedBy>
  <dcterms:created xsi:type="dcterms:W3CDTF">2022-06-20T16:22:50Z</dcterms:created>
  <dcterms:modified xsi:type="dcterms:W3CDTF">2023-11-30T17:36:10Z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